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12570" activeTab="0"/>
  </bookViews>
  <sheets>
    <sheet name="www.m-studio-2007.ru" sheetId="1" r:id="rId1"/>
  </sheets>
  <definedNames/>
  <calcPr fullCalcOnLoad="1"/>
</workbook>
</file>

<file path=xl/comments1.xml><?xml version="1.0" encoding="utf-8"?>
<comments xmlns="http://schemas.openxmlformats.org/spreadsheetml/2006/main">
  <authors>
    <author>Маркос</author>
  </authors>
  <commentList>
    <comment ref="E215" authorId="0">
      <text>
        <r>
          <rPr>
            <sz val="8"/>
            <rFont val="Tahoma"/>
            <family val="0"/>
          </rPr>
          <t xml:space="preserve">Все права на данный файл принадлежат А Морковкину. Удаление логотипов незаконно и будет преследоваться по закону.
Www.m-studio-2007.ru
</t>
        </r>
      </text>
    </comment>
  </commentList>
</comments>
</file>

<file path=xl/sharedStrings.xml><?xml version="1.0" encoding="utf-8"?>
<sst xmlns="http://schemas.openxmlformats.org/spreadsheetml/2006/main" count="145" uniqueCount="125">
  <si>
    <t>п.п.</t>
  </si>
  <si>
    <t>Переменные расходы</t>
  </si>
  <si>
    <t>Стоимость расчетная</t>
  </si>
  <si>
    <t>Стоимость фактическая</t>
  </si>
  <si>
    <t>Дельта</t>
  </si>
  <si>
    <t>1.</t>
  </si>
  <si>
    <t>Транспортные расходы</t>
  </si>
  <si>
    <t>Транспортное средство 1</t>
  </si>
  <si>
    <t>Транспортное средство 2</t>
  </si>
  <si>
    <t>Транспортное средство 3</t>
  </si>
  <si>
    <t>Примечания</t>
  </si>
  <si>
    <t>Банкет</t>
  </si>
  <si>
    <t>Количество расчетное</t>
  </si>
  <si>
    <t>Количество фактическое</t>
  </si>
  <si>
    <t>2.</t>
  </si>
  <si>
    <t>Спиртное</t>
  </si>
  <si>
    <t>Деликатесы</t>
  </si>
  <si>
    <t>Гости, часы</t>
  </si>
  <si>
    <t>Аренда зала</t>
  </si>
  <si>
    <t xml:space="preserve">3. </t>
  </si>
  <si>
    <t>Мелкие расходы</t>
  </si>
  <si>
    <t>Украшение ТС</t>
  </si>
  <si>
    <t>Цена расчетная</t>
  </si>
  <si>
    <t>Цена фактическая</t>
  </si>
  <si>
    <t>ИТОГО:</t>
  </si>
  <si>
    <t>Меню</t>
  </si>
  <si>
    <t>Фактическое значение цены указывается после заключения договора с рестораном; фактическое количество гостей - после получения подтверждения присутствия на свадьбе. Объем спиртного и деликатесов определяется индивидуально.</t>
  </si>
  <si>
    <t>Украшение зала</t>
  </si>
  <si>
    <t>Спиртное на прогулке</t>
  </si>
  <si>
    <t>Приглашения</t>
  </si>
  <si>
    <t>Билеты в парк</t>
  </si>
  <si>
    <t>Легкая закуска</t>
  </si>
  <si>
    <t>Свадебный торт</t>
  </si>
  <si>
    <t>Постоянные расходы</t>
  </si>
  <si>
    <t>Костюм невесты</t>
  </si>
  <si>
    <t>Перчатки</t>
  </si>
  <si>
    <t>Фата</t>
  </si>
  <si>
    <t>Теплая накидка (сезон)</t>
  </si>
  <si>
    <t>Белье</t>
  </si>
  <si>
    <t>Подвязка</t>
  </si>
  <si>
    <t>Зонт</t>
  </si>
  <si>
    <t>Туфли</t>
  </si>
  <si>
    <t>Костюм жениха</t>
  </si>
  <si>
    <t>Костюм</t>
  </si>
  <si>
    <t>Рубашка</t>
  </si>
  <si>
    <t>Галстук</t>
  </si>
  <si>
    <t>Запонки</t>
  </si>
  <si>
    <t>3.</t>
  </si>
  <si>
    <t>Количество расчетное - планируемое количество. Фактическое - по результатам расчета бюджета. В случае отказа ставится 0 (для всех пунктов расчета)</t>
  </si>
  <si>
    <t>ДЕЛЬТА:</t>
  </si>
  <si>
    <t>Фактическая цена заполняется после уточнения количества гостей на свадьбе/прогулке; фактическое количество - после уточнения маршрута. Желательно заложить 1 дополнительный час на непредвиденные обсоятельства, например пробки.</t>
  </si>
  <si>
    <t>4.</t>
  </si>
  <si>
    <t>Подготовка к свадьбе</t>
  </si>
  <si>
    <t>Маникюр</t>
  </si>
  <si>
    <t>Педикюр</t>
  </si>
  <si>
    <t>Макияж, прическа</t>
  </si>
  <si>
    <t>5.</t>
  </si>
  <si>
    <t>Услуги специалистов</t>
  </si>
  <si>
    <t>Свадебный фотограф</t>
  </si>
  <si>
    <t>Свадебный видеооператор</t>
  </si>
  <si>
    <t>Тамада</t>
  </si>
  <si>
    <t>Живая музыка</t>
  </si>
  <si>
    <t>Выездная регистрация</t>
  </si>
  <si>
    <t>6.</t>
  </si>
  <si>
    <t>Госпошлина</t>
  </si>
  <si>
    <t>Корочка для свидетельства</t>
  </si>
  <si>
    <t>Фото в ЗАГСе</t>
  </si>
  <si>
    <t>Видео в ЗАГСе</t>
  </si>
  <si>
    <t>Фуршет в ЗАГСе</t>
  </si>
  <si>
    <t>Корзина с лепестками роз</t>
  </si>
  <si>
    <t>Непредвиденные расходы</t>
  </si>
  <si>
    <t>Подарки для конкурсов</t>
  </si>
  <si>
    <t>Подготовка выкупа</t>
  </si>
  <si>
    <t>Бронирование номера в отеле</t>
  </si>
  <si>
    <t>7.</t>
  </si>
  <si>
    <t>Подарки для гостей</t>
  </si>
  <si>
    <t>Постановка танца</t>
  </si>
  <si>
    <t>Свадебный букет 1</t>
  </si>
  <si>
    <t>Свадебный букет 2</t>
  </si>
  <si>
    <t>Фактические расходы</t>
  </si>
  <si>
    <t>Планируемые расходы</t>
  </si>
  <si>
    <t>Заполняются только ячейки залитые цветом.</t>
  </si>
  <si>
    <t xml:space="preserve">Внизу каждого подраздела подводится промежуточный итог, по которому Вы можете наглядно оценить, какие статьи расходов превышены, по сравнению с </t>
  </si>
  <si>
    <t>расчетными расходами, а в каких удалось сэкономить. Справа высвечивается текстовая информация о превышении / не превышении бюджета.</t>
  </si>
  <si>
    <t>Чем удобно ведение такой таблицы.</t>
  </si>
  <si>
    <t>Наверно многие замечали за собой, что только вчера была зарплата, а сегодня половины уже нет. И на что она потрачена - впоминается с трудом.</t>
  </si>
  <si>
    <t>позже) Вы подошли с суммой существенно ниже запланированной. Куда ушли деньги? Что делать? Моменты не очень приятные.</t>
  </si>
  <si>
    <t>Заполняя эту таблицу, Вы постоянно отслеживаете баланс средств, выделенных на свадьбу. Предположим, в какой то момент перерасход превысил допустимый</t>
  </si>
  <si>
    <t xml:space="preserve">для Вас уровень. В этом случае у Вас есть два варианта. Если точка не возврата еще не пройдена - можно перенести дату свадьбы на более поздний срок. </t>
  </si>
  <si>
    <t>Если пройдена - урезать бюджет на еще не оплаченные расходы. На чем можно относительно безболезненно сэкономить, я напишу в следующей главе.</t>
  </si>
  <si>
    <t xml:space="preserve">Примерно аналогичная ситуация будет и при подготовке свадьбы - то одну мелочь купили, то другую… Деньги ушли и к точке не возврата (об этом я напишу чуть </t>
  </si>
  <si>
    <t>По вопросам ведения таблицы Вы можете обратиться через почтовую форму на моем сайте. Удачи!</t>
  </si>
  <si>
    <t>С уважением, Ваш фотограф, А. Морковкин</t>
  </si>
  <si>
    <t>Кольца (2шт)</t>
  </si>
  <si>
    <t>Гравировка (2шт)</t>
  </si>
  <si>
    <t>Свадебное путешествие на двоих</t>
  </si>
  <si>
    <t>Все права защищены. Удаление имени автора недопустимо!</t>
  </si>
  <si>
    <t>Как пользоваться таблицей</t>
  </si>
  <si>
    <t>Сначала заполняются планируемые цены и количество. В фактических автоматически подставятся эти же значения.</t>
  </si>
  <si>
    <t>Как только фактическая цена или количество изменятся - изменится и значение фактических расходов.</t>
  </si>
  <si>
    <t>Не стоит паниковать по каждому маленькому перерасходу. Заложите для себя сумму превышения (например 5% от бюджета) после которой Вы начнете корректировать</t>
  </si>
  <si>
    <t>свой бюджет. До этого возможна автоматическая корректировка, за счет возможного уменьшения стоимости других позиций.</t>
  </si>
  <si>
    <t>Внизу таблицы размещена маленькая табличка, с итоговыми подсчетами. По мере заполнения всех данных, Вы будете отслеживать баланс своего бюджета в реальном</t>
  </si>
  <si>
    <t>Пример. Предварительный расчет: Лимузин - ТС1: Цена расчетная - 2000р/ч. Количество часов - 5. Суммарные расходы - 10000р. По умолчанию фактические расходы</t>
  </si>
  <si>
    <t>равны расчетным. По факту заказа выяснилось, что он стоит 1500р/ч. Забиваете в фактическую стоимость 1500р/ч и получаете фактические расходы 7500р.</t>
  </si>
  <si>
    <t>Но вдруг выясняется, что лимузин можно заказать не на 5, а на 4 часа. Ставите в количестве фактическом 4 часа, и получаете фактические расходы 6000р</t>
  </si>
  <si>
    <t>В итоге, в нижней строчке Вы получаете планируемую сумму, фактическую, разницу и комментарий - у Вас "Все ОК!" :)</t>
  </si>
  <si>
    <t>В транспортных расходах не забудьте к времени заказа добавить 1 час на подачу машины!</t>
  </si>
  <si>
    <t>Сумма превышения</t>
  </si>
  <si>
    <t>%                     =</t>
  </si>
  <si>
    <t>Платье (с подъюбником/без)</t>
  </si>
  <si>
    <t>Бутоньерка</t>
  </si>
  <si>
    <t>Каравай, рушник</t>
  </si>
  <si>
    <t>Бокалы</t>
  </si>
  <si>
    <t>Сумочка невесты</t>
  </si>
  <si>
    <t>В таблице заполнены расчетные цены для примера. Для своего случая заполняете индивидуально.</t>
  </si>
  <si>
    <t>www.m-studio-2007.ru</t>
  </si>
  <si>
    <t>Билет на фотосъемку</t>
  </si>
  <si>
    <t>Живая музыка в ЗАГСе</t>
  </si>
  <si>
    <t>При корректировке бюджета уменьшите расчетные (все или по отдельным пунктам) цены или, в случае отказа, удалите их совсем.</t>
  </si>
  <si>
    <t>времени. При превышении бюджета на 5% (или сколько заложите) высветится предупреждающая надпись - "Превышение!"</t>
  </si>
  <si>
    <t>.</t>
  </si>
  <si>
    <t>Прочие расходы</t>
  </si>
  <si>
    <t>8.</t>
  </si>
  <si>
    <t>Заполняется индивидуально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</si>
</sst>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color indexed="53"/>
      <name val="Times New Roman"/>
      <family val="1"/>
    </font>
    <font>
      <b/>
      <i/>
      <sz val="12"/>
      <color indexed="53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8" fillId="4" borderId="11" xfId="0" applyFont="1" applyFill="1" applyBorder="1" applyAlignment="1">
      <alignment wrapText="1"/>
    </xf>
    <xf numFmtId="0" fontId="6" fillId="4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/>
    </xf>
    <xf numFmtId="0" fontId="8" fillId="4" borderId="1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7" xfId="0" applyFont="1" applyFill="1" applyBorder="1" applyAlignment="1">
      <alignment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6" fillId="4" borderId="15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12" fillId="4" borderId="0" xfId="15" applyFill="1" applyAlignment="1">
      <alignment horizontal="right"/>
    </xf>
    <xf numFmtId="0" fontId="4" fillId="4" borderId="0" xfId="0" applyFont="1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/>
    </xf>
    <xf numFmtId="0" fontId="1" fillId="4" borderId="18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justify" vertical="top" wrapText="1"/>
    </xf>
    <xf numFmtId="0" fontId="1" fillId="4" borderId="27" xfId="0" applyFont="1" applyFill="1" applyBorder="1" applyAlignment="1">
      <alignment horizontal="justify" vertical="top" wrapText="1"/>
    </xf>
    <xf numFmtId="0" fontId="7" fillId="4" borderId="11" xfId="0" applyFont="1" applyFill="1" applyBorder="1" applyAlignment="1">
      <alignment horizontal="left" vertical="top" wrapText="1"/>
    </xf>
    <xf numFmtId="0" fontId="3" fillId="4" borderId="29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1" fillId="4" borderId="26" xfId="0" applyFont="1" applyFill="1" applyBorder="1" applyAlignment="1">
      <alignment horizontal="justify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-studio-2007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view="pageBreakPreview" zoomScaleSheetLayoutView="100" workbookViewId="0" topLeftCell="A1">
      <selection activeCell="G211" sqref="G211"/>
    </sheetView>
  </sheetViews>
  <sheetFormatPr defaultColWidth="9.00390625" defaultRowHeight="12.75"/>
  <cols>
    <col min="1" max="1" width="2.125" style="1" customWidth="1"/>
    <col min="2" max="2" width="5.00390625" style="1" customWidth="1"/>
    <col min="3" max="3" width="27.00390625" style="1" customWidth="1"/>
    <col min="4" max="4" width="14.00390625" style="1" customWidth="1"/>
    <col min="5" max="5" width="14.25390625" style="1" customWidth="1"/>
    <col min="6" max="6" width="12.375" style="1" customWidth="1"/>
    <col min="7" max="7" width="13.125" style="1" customWidth="1"/>
    <col min="8" max="8" width="15.00390625" style="1" customWidth="1"/>
    <col min="9" max="9" width="17.125" style="1" customWidth="1"/>
    <col min="10" max="10" width="9.125" style="1" customWidth="1"/>
    <col min="11" max="11" width="45.75390625" style="1" customWidth="1"/>
    <col min="12" max="12" width="3.25390625" style="1" customWidth="1"/>
    <col min="13" max="21" width="9.125" style="1" customWidth="1"/>
  </cols>
  <sheetData>
    <row r="1" spans="1:12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>
      <c r="A2" s="10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0"/>
    </row>
    <row r="3" spans="1:12" ht="16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9" ht="32.25" customHeight="1">
      <c r="A4" s="10"/>
      <c r="B4" s="12" t="s">
        <v>0</v>
      </c>
      <c r="C4" s="13" t="s">
        <v>1</v>
      </c>
      <c r="D4" s="13" t="s">
        <v>22</v>
      </c>
      <c r="E4" s="13" t="s">
        <v>23</v>
      </c>
      <c r="F4" s="13" t="s">
        <v>12</v>
      </c>
      <c r="G4" s="13" t="s">
        <v>13</v>
      </c>
      <c r="H4" s="13" t="s">
        <v>2</v>
      </c>
      <c r="I4" s="13" t="s">
        <v>3</v>
      </c>
      <c r="J4" s="13" t="s">
        <v>4</v>
      </c>
      <c r="K4" s="14" t="s">
        <v>10</v>
      </c>
      <c r="L4" s="15"/>
      <c r="M4" s="2"/>
      <c r="N4" s="2"/>
      <c r="O4" s="2"/>
      <c r="P4" s="2"/>
      <c r="Q4" s="2"/>
      <c r="R4" s="3"/>
      <c r="S4" s="3"/>
    </row>
    <row r="5" spans="1:19" ht="17.25" customHeight="1">
      <c r="A5" s="10"/>
      <c r="B5" s="16"/>
      <c r="C5" s="17"/>
      <c r="D5" s="17"/>
      <c r="E5" s="17"/>
      <c r="F5" s="18" t="s">
        <v>17</v>
      </c>
      <c r="G5" s="18"/>
      <c r="H5" s="19"/>
      <c r="I5" s="19"/>
      <c r="J5" s="17"/>
      <c r="K5" s="20"/>
      <c r="L5" s="15"/>
      <c r="M5" s="2"/>
      <c r="N5" s="2"/>
      <c r="O5" s="2"/>
      <c r="P5" s="2"/>
      <c r="Q5" s="2"/>
      <c r="R5" s="3"/>
      <c r="S5" s="3"/>
    </row>
    <row r="6" spans="1:12" ht="15.75" customHeight="1">
      <c r="A6" s="10"/>
      <c r="B6" s="35" t="s">
        <v>5</v>
      </c>
      <c r="C6" s="36" t="s">
        <v>6</v>
      </c>
      <c r="D6" s="36"/>
      <c r="E6" s="36"/>
      <c r="F6" s="36"/>
      <c r="G6" s="36"/>
      <c r="H6" s="36"/>
      <c r="I6" s="36"/>
      <c r="J6" s="36"/>
      <c r="K6" s="81" t="s">
        <v>50</v>
      </c>
      <c r="L6" s="10"/>
    </row>
    <row r="7" spans="1:12" ht="15.75">
      <c r="A7" s="10"/>
      <c r="B7" s="35"/>
      <c r="C7" s="36" t="s">
        <v>7</v>
      </c>
      <c r="D7" s="4">
        <v>2000</v>
      </c>
      <c r="E7" s="4">
        <v>1800</v>
      </c>
      <c r="F7" s="5">
        <v>5</v>
      </c>
      <c r="G7" s="5"/>
      <c r="H7" s="36">
        <f>D7*F7</f>
        <v>10000</v>
      </c>
      <c r="I7" s="36">
        <f>IF(E7=0,D7,E7)*IF(G7=0,F7,G7)</f>
        <v>9000</v>
      </c>
      <c r="J7" s="36">
        <f>H7-I7</f>
        <v>1000</v>
      </c>
      <c r="K7" s="82"/>
      <c r="L7" s="10"/>
    </row>
    <row r="8" spans="1:12" ht="15.75">
      <c r="A8" s="10"/>
      <c r="B8" s="35"/>
      <c r="C8" s="36" t="s">
        <v>8</v>
      </c>
      <c r="D8" s="4">
        <v>900</v>
      </c>
      <c r="E8" s="4"/>
      <c r="F8" s="5">
        <v>5</v>
      </c>
      <c r="G8" s="5"/>
      <c r="H8" s="36">
        <f>D8*F8</f>
        <v>4500</v>
      </c>
      <c r="I8" s="36">
        <f>IF(E8=0,D8,E8)*IF(G8=0,F8,G8)</f>
        <v>4500</v>
      </c>
      <c r="J8" s="36">
        <f>H8-I8</f>
        <v>0</v>
      </c>
      <c r="K8" s="82"/>
      <c r="L8" s="10"/>
    </row>
    <row r="9" spans="1:12" ht="15.75">
      <c r="A9" s="10"/>
      <c r="B9" s="35"/>
      <c r="C9" s="36" t="s">
        <v>9</v>
      </c>
      <c r="D9" s="4"/>
      <c r="E9" s="4"/>
      <c r="F9" s="5"/>
      <c r="G9" s="5"/>
      <c r="H9" s="36">
        <f>D9*F9</f>
        <v>0</v>
      </c>
      <c r="I9" s="36">
        <f>IF(E9=0,D9,E9)*IF(G9=0,F9,G9)</f>
        <v>0</v>
      </c>
      <c r="J9" s="36">
        <f>H9-I9</f>
        <v>0</v>
      </c>
      <c r="K9" s="82"/>
      <c r="L9" s="10"/>
    </row>
    <row r="10" spans="1:12" ht="16.5" thickBot="1">
      <c r="A10" s="10"/>
      <c r="B10" s="35"/>
      <c r="C10" s="36" t="s">
        <v>21</v>
      </c>
      <c r="D10" s="4">
        <v>1200</v>
      </c>
      <c r="E10" s="4"/>
      <c r="F10" s="5">
        <v>1</v>
      </c>
      <c r="G10" s="5"/>
      <c r="H10" s="36">
        <f>D10*F10</f>
        <v>1200</v>
      </c>
      <c r="I10" s="36">
        <f>IF(E10=0,D10,E10)*IF(G10=0,F10,G10)</f>
        <v>1200</v>
      </c>
      <c r="J10" s="61">
        <f>H10-I10</f>
        <v>0</v>
      </c>
      <c r="K10" s="82"/>
      <c r="L10" s="10"/>
    </row>
    <row r="11" spans="1:12" ht="16.5" thickBot="1">
      <c r="A11" s="10"/>
      <c r="B11" s="35"/>
      <c r="C11" s="36"/>
      <c r="D11" s="36"/>
      <c r="E11" s="36"/>
      <c r="F11" s="36"/>
      <c r="G11" s="58" t="s">
        <v>24</v>
      </c>
      <c r="H11" s="36">
        <f>SUM(H7:H10)</f>
        <v>15700</v>
      </c>
      <c r="I11" s="63">
        <f>SUM(I7:I10)</f>
        <v>14700</v>
      </c>
      <c r="J11" s="25">
        <f>SUM(J7:J10)</f>
        <v>1000</v>
      </c>
      <c r="K11" s="83" t="str">
        <f>IF(J11&gt;0,"Все ОК!",IF(J11&lt;0,"Перерасход!"," "))</f>
        <v>Все ОК!</v>
      </c>
      <c r="L11" s="10"/>
    </row>
    <row r="12" spans="1:12" ht="15.75">
      <c r="A12" s="10"/>
      <c r="B12" s="65"/>
      <c r="C12" s="66"/>
      <c r="D12" s="66"/>
      <c r="E12" s="66"/>
      <c r="F12" s="66"/>
      <c r="G12" s="66"/>
      <c r="H12" s="66"/>
      <c r="I12" s="66"/>
      <c r="J12" s="67"/>
      <c r="K12" s="68"/>
      <c r="L12" s="10"/>
    </row>
    <row r="13" spans="1:12" ht="15.75" customHeight="1">
      <c r="A13" s="10"/>
      <c r="B13" s="35" t="s">
        <v>14</v>
      </c>
      <c r="C13" s="36" t="s">
        <v>11</v>
      </c>
      <c r="D13" s="36"/>
      <c r="E13" s="36"/>
      <c r="F13" s="36"/>
      <c r="G13" s="36"/>
      <c r="H13" s="36"/>
      <c r="I13" s="36"/>
      <c r="J13" s="36"/>
      <c r="K13" s="81" t="s">
        <v>26</v>
      </c>
      <c r="L13" s="10"/>
    </row>
    <row r="14" spans="1:12" ht="15.75">
      <c r="A14" s="10"/>
      <c r="B14" s="35"/>
      <c r="C14" s="36" t="s">
        <v>25</v>
      </c>
      <c r="D14" s="4">
        <v>2500</v>
      </c>
      <c r="E14" s="4"/>
      <c r="F14" s="5">
        <v>30</v>
      </c>
      <c r="G14" s="5">
        <v>28</v>
      </c>
      <c r="H14" s="36">
        <f aca="true" t="shared" si="0" ref="H14:H20">D14*F14</f>
        <v>75000</v>
      </c>
      <c r="I14" s="36">
        <f aca="true" t="shared" si="1" ref="I14:I20">IF(E14=0,D14,E14)*IF(G14=0,F14,G14)</f>
        <v>70000</v>
      </c>
      <c r="J14" s="36">
        <f aca="true" t="shared" si="2" ref="J14:J20">H14-I14</f>
        <v>5000</v>
      </c>
      <c r="K14" s="82"/>
      <c r="L14" s="10"/>
    </row>
    <row r="15" spans="1:12" ht="15.75">
      <c r="A15" s="10"/>
      <c r="B15" s="35"/>
      <c r="C15" s="36" t="s">
        <v>15</v>
      </c>
      <c r="D15" s="4">
        <v>450</v>
      </c>
      <c r="E15" s="4"/>
      <c r="F15" s="5">
        <v>30</v>
      </c>
      <c r="G15" s="5"/>
      <c r="H15" s="36">
        <f t="shared" si="0"/>
        <v>13500</v>
      </c>
      <c r="I15" s="36">
        <f t="shared" si="1"/>
        <v>13500</v>
      </c>
      <c r="J15" s="36">
        <f t="shared" si="2"/>
        <v>0</v>
      </c>
      <c r="K15" s="82"/>
      <c r="L15" s="10"/>
    </row>
    <row r="16" spans="1:12" ht="15.75">
      <c r="A16" s="10"/>
      <c r="B16" s="35"/>
      <c r="C16" s="36" t="s">
        <v>16</v>
      </c>
      <c r="D16" s="4">
        <v>200</v>
      </c>
      <c r="E16" s="4"/>
      <c r="F16" s="5">
        <v>30</v>
      </c>
      <c r="G16" s="5"/>
      <c r="H16" s="36">
        <f t="shared" si="0"/>
        <v>6000</v>
      </c>
      <c r="I16" s="36">
        <f t="shared" si="1"/>
        <v>6000</v>
      </c>
      <c r="J16" s="36">
        <f t="shared" si="2"/>
        <v>0</v>
      </c>
      <c r="K16" s="82"/>
      <c r="L16" s="10"/>
    </row>
    <row r="17" spans="1:12" ht="15.75">
      <c r="A17" s="10"/>
      <c r="B17" s="35"/>
      <c r="C17" s="36" t="s">
        <v>32</v>
      </c>
      <c r="D17" s="4">
        <v>100</v>
      </c>
      <c r="E17" s="4"/>
      <c r="F17" s="5">
        <v>30</v>
      </c>
      <c r="G17" s="5"/>
      <c r="H17" s="36">
        <f t="shared" si="0"/>
        <v>3000</v>
      </c>
      <c r="I17" s="36">
        <f t="shared" si="1"/>
        <v>3000</v>
      </c>
      <c r="J17" s="36">
        <f t="shared" si="2"/>
        <v>0</v>
      </c>
      <c r="K17" s="82"/>
      <c r="L17" s="10"/>
    </row>
    <row r="18" spans="1:12" ht="15.75">
      <c r="A18" s="10"/>
      <c r="B18" s="35"/>
      <c r="C18" s="36" t="s">
        <v>18</v>
      </c>
      <c r="D18" s="4"/>
      <c r="E18" s="4"/>
      <c r="F18" s="5">
        <v>1</v>
      </c>
      <c r="G18" s="5"/>
      <c r="H18" s="36">
        <f t="shared" si="0"/>
        <v>0</v>
      </c>
      <c r="I18" s="36">
        <f t="shared" si="1"/>
        <v>0</v>
      </c>
      <c r="J18" s="36">
        <f t="shared" si="2"/>
        <v>0</v>
      </c>
      <c r="K18" s="82"/>
      <c r="L18" s="10"/>
    </row>
    <row r="19" spans="1:12" ht="15.75">
      <c r="A19" s="10"/>
      <c r="B19" s="35"/>
      <c r="C19" s="36" t="s">
        <v>112</v>
      </c>
      <c r="D19" s="4">
        <v>300</v>
      </c>
      <c r="E19" s="4"/>
      <c r="F19" s="5">
        <v>1</v>
      </c>
      <c r="G19" s="5"/>
      <c r="H19" s="36">
        <f t="shared" si="0"/>
        <v>300</v>
      </c>
      <c r="I19" s="36">
        <f t="shared" si="1"/>
        <v>300</v>
      </c>
      <c r="J19" s="36">
        <f t="shared" si="2"/>
        <v>0</v>
      </c>
      <c r="K19" s="82"/>
      <c r="L19" s="10"/>
    </row>
    <row r="20" spans="1:12" ht="16.5" thickBot="1">
      <c r="A20" s="10"/>
      <c r="B20" s="35"/>
      <c r="C20" s="36" t="s">
        <v>27</v>
      </c>
      <c r="D20" s="4">
        <v>5000</v>
      </c>
      <c r="E20" s="4"/>
      <c r="F20" s="5">
        <v>1</v>
      </c>
      <c r="G20" s="5"/>
      <c r="H20" s="36">
        <f t="shared" si="0"/>
        <v>5000</v>
      </c>
      <c r="I20" s="36">
        <f t="shared" si="1"/>
        <v>5000</v>
      </c>
      <c r="J20" s="61">
        <f t="shared" si="2"/>
        <v>0</v>
      </c>
      <c r="K20" s="82"/>
      <c r="L20" s="10"/>
    </row>
    <row r="21" spans="1:12" ht="16.5" thickBot="1">
      <c r="A21" s="10"/>
      <c r="B21" s="35"/>
      <c r="C21" s="36"/>
      <c r="D21" s="36"/>
      <c r="E21" s="36"/>
      <c r="F21" s="36"/>
      <c r="G21" s="58" t="s">
        <v>24</v>
      </c>
      <c r="H21" s="36">
        <f>SUM(H14:H20)</f>
        <v>102800</v>
      </c>
      <c r="I21" s="63">
        <f>SUM(I14:I20)</f>
        <v>97800</v>
      </c>
      <c r="J21" s="25">
        <f>SUM(J14:J20)</f>
        <v>5000</v>
      </c>
      <c r="K21" s="26" t="str">
        <f>IF(J21&gt;0,"Все ОК!",IF(J21&lt;0,"Перерасход!"," "))</f>
        <v>Все ОК!</v>
      </c>
      <c r="L21" s="10"/>
    </row>
    <row r="22" spans="1:12" ht="15.75">
      <c r="A22" s="10"/>
      <c r="B22" s="65"/>
      <c r="C22" s="66"/>
      <c r="D22" s="66"/>
      <c r="E22" s="66"/>
      <c r="F22" s="66"/>
      <c r="G22" s="66"/>
      <c r="H22" s="66"/>
      <c r="I22" s="66"/>
      <c r="J22" s="67"/>
      <c r="K22" s="68"/>
      <c r="L22" s="10"/>
    </row>
    <row r="23" spans="1:12" ht="15.75" customHeight="1">
      <c r="A23" s="10"/>
      <c r="B23" s="35" t="s">
        <v>19</v>
      </c>
      <c r="C23" s="36" t="s">
        <v>20</v>
      </c>
      <c r="D23" s="36"/>
      <c r="E23" s="36"/>
      <c r="F23" s="36"/>
      <c r="G23" s="36"/>
      <c r="H23" s="36"/>
      <c r="I23" s="36"/>
      <c r="J23" s="36"/>
      <c r="K23" s="81" t="s">
        <v>48</v>
      </c>
      <c r="L23" s="10"/>
    </row>
    <row r="24" spans="1:12" ht="15.75">
      <c r="A24" s="10"/>
      <c r="B24" s="35"/>
      <c r="C24" s="38" t="s">
        <v>29</v>
      </c>
      <c r="D24" s="4">
        <v>15</v>
      </c>
      <c r="E24" s="4"/>
      <c r="F24" s="5">
        <v>20</v>
      </c>
      <c r="G24" s="5"/>
      <c r="H24" s="36">
        <f>D24*F24</f>
        <v>300</v>
      </c>
      <c r="I24" s="36">
        <f>IF(E24=0,D24,E24)*IF(G24=0,F24,G24)</f>
        <v>300</v>
      </c>
      <c r="J24" s="36">
        <f>H24-I24</f>
        <v>0</v>
      </c>
      <c r="K24" s="82"/>
      <c r="L24" s="10"/>
    </row>
    <row r="25" spans="1:12" ht="15.75">
      <c r="A25" s="10"/>
      <c r="B25" s="35"/>
      <c r="C25" s="36" t="s">
        <v>28</v>
      </c>
      <c r="D25" s="4">
        <v>150</v>
      </c>
      <c r="E25" s="4"/>
      <c r="F25" s="5">
        <v>15</v>
      </c>
      <c r="G25" s="5"/>
      <c r="H25" s="36">
        <f>D25*F25</f>
        <v>2250</v>
      </c>
      <c r="I25" s="36">
        <f>IF(E25=0,D25,E25)*IF(G25=0,F25,G25)</f>
        <v>2250</v>
      </c>
      <c r="J25" s="36">
        <f>H25-I25</f>
        <v>0</v>
      </c>
      <c r="K25" s="82"/>
      <c r="L25" s="10"/>
    </row>
    <row r="26" spans="1:12" ht="15.75">
      <c r="A26" s="10"/>
      <c r="B26" s="35"/>
      <c r="C26" s="38" t="s">
        <v>31</v>
      </c>
      <c r="D26" s="4">
        <v>100</v>
      </c>
      <c r="E26" s="4"/>
      <c r="F26" s="5">
        <v>15</v>
      </c>
      <c r="G26" s="5"/>
      <c r="H26" s="36">
        <f>D26*F26</f>
        <v>1500</v>
      </c>
      <c r="I26" s="36">
        <f>IF(E26=0,D26,E26)*IF(G26=0,F26,G26)</f>
        <v>1500</v>
      </c>
      <c r="J26" s="36">
        <f>H26-I26</f>
        <v>0</v>
      </c>
      <c r="K26" s="82"/>
      <c r="L26" s="10"/>
    </row>
    <row r="27" spans="1:12" ht="15.75">
      <c r="A27" s="10"/>
      <c r="B27" s="35"/>
      <c r="C27" s="36" t="s">
        <v>30</v>
      </c>
      <c r="D27" s="4">
        <v>150</v>
      </c>
      <c r="E27" s="4"/>
      <c r="F27" s="5">
        <v>15</v>
      </c>
      <c r="G27" s="5"/>
      <c r="H27" s="36">
        <f>D27*F27</f>
        <v>2250</v>
      </c>
      <c r="I27" s="36">
        <f>IF(E27=0,D27,E27)*IF(G27=0,F27,G27)</f>
        <v>2250</v>
      </c>
      <c r="J27" s="61">
        <f>H27-I27</f>
        <v>0</v>
      </c>
      <c r="K27" s="82"/>
      <c r="L27" s="10"/>
    </row>
    <row r="28" spans="1:12" ht="16.5" thickBot="1">
      <c r="A28" s="10"/>
      <c r="B28" s="84"/>
      <c r="C28" s="61" t="s">
        <v>117</v>
      </c>
      <c r="D28" s="7">
        <v>500</v>
      </c>
      <c r="E28" s="7"/>
      <c r="F28" s="8">
        <v>1</v>
      </c>
      <c r="G28" s="8"/>
      <c r="H28" s="61">
        <f>D28*F28</f>
        <v>500</v>
      </c>
      <c r="I28" s="85">
        <f>IF(E28=0,D28,E28)*IF(G28=0,F28,G28)</f>
        <v>500</v>
      </c>
      <c r="J28" s="61">
        <f>H28-I28</f>
        <v>0</v>
      </c>
      <c r="K28" s="86"/>
      <c r="L28" s="10"/>
    </row>
    <row r="29" spans="1:12" ht="16.5" thickBot="1">
      <c r="A29" s="10"/>
      <c r="B29" s="21"/>
      <c r="C29" s="22"/>
      <c r="D29" s="22"/>
      <c r="E29" s="22"/>
      <c r="F29" s="22"/>
      <c r="G29" s="23" t="s">
        <v>24</v>
      </c>
      <c r="H29" s="22">
        <f>SUM(H24:H28)</f>
        <v>6800</v>
      </c>
      <c r="I29" s="24">
        <f>SUM(I24:I28)</f>
        <v>6800</v>
      </c>
      <c r="J29" s="25">
        <f>SUM(J24:J28)</f>
        <v>0</v>
      </c>
      <c r="K29" s="26" t="str">
        <f>IF(J29&gt;0,"Все ОК!",IF(J29&lt;0,"Перерасход!"," "))</f>
        <v> </v>
      </c>
      <c r="L29" s="10"/>
    </row>
    <row r="30" spans="1:12" ht="16.5" thickBot="1">
      <c r="A30" s="10"/>
      <c r="B30" s="10"/>
      <c r="C30" s="10"/>
      <c r="D30" s="10"/>
      <c r="E30" s="10"/>
      <c r="F30" s="10"/>
      <c r="G30" s="10"/>
      <c r="H30" s="10"/>
      <c r="I30" s="27" t="s">
        <v>49</v>
      </c>
      <c r="J30" s="28">
        <f>J11+J21+J29</f>
        <v>6000</v>
      </c>
      <c r="K30" s="29" t="str">
        <f>IF(J30&gt;0,"Вы сократили переменные расходы!",IF(J30&lt;0,"У Вас превышение переменных расходов"," "))</f>
        <v>Вы сократили переменные расходы!</v>
      </c>
      <c r="L30" s="10"/>
    </row>
    <row r="31" spans="1:12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30"/>
      <c r="L31" s="10"/>
    </row>
    <row r="32" spans="1:12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30"/>
      <c r="L32" s="10"/>
    </row>
    <row r="33" spans="1:12" ht="18.75">
      <c r="A33" s="10"/>
      <c r="B33" s="11" t="s">
        <v>33</v>
      </c>
      <c r="C33" s="11"/>
      <c r="D33" s="11"/>
      <c r="E33" s="11"/>
      <c r="F33" s="11"/>
      <c r="G33" s="11"/>
      <c r="H33" s="11"/>
      <c r="I33" s="11"/>
      <c r="J33" s="11"/>
      <c r="K33" s="11"/>
      <c r="L33" s="10"/>
    </row>
    <row r="34" spans="1:12" ht="19.5" thickBot="1">
      <c r="A34" s="1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10"/>
    </row>
    <row r="35" spans="1:12" ht="31.5" customHeight="1">
      <c r="A35" s="10"/>
      <c r="B35" s="32" t="s">
        <v>0</v>
      </c>
      <c r="C35" s="33" t="s">
        <v>33</v>
      </c>
      <c r="D35" s="13" t="str">
        <f>D4</f>
        <v>Цена расчетная</v>
      </c>
      <c r="E35" s="13" t="str">
        <f aca="true" t="shared" si="3" ref="E35:K35">E4</f>
        <v>Цена фактическая</v>
      </c>
      <c r="F35" s="13" t="str">
        <f t="shared" si="3"/>
        <v>Количество расчетное</v>
      </c>
      <c r="G35" s="13" t="str">
        <f t="shared" si="3"/>
        <v>Количество фактическое</v>
      </c>
      <c r="H35" s="13" t="str">
        <f t="shared" si="3"/>
        <v>Стоимость расчетная</v>
      </c>
      <c r="I35" s="13" t="str">
        <f t="shared" si="3"/>
        <v>Стоимость фактическая</v>
      </c>
      <c r="J35" s="34" t="str">
        <f t="shared" si="3"/>
        <v>Дельта</v>
      </c>
      <c r="K35" s="14" t="str">
        <f t="shared" si="3"/>
        <v>Примечания</v>
      </c>
      <c r="L35" s="10"/>
    </row>
    <row r="36" spans="1:12" ht="15.75">
      <c r="A36" s="10"/>
      <c r="B36" s="35"/>
      <c r="C36" s="36"/>
      <c r="D36" s="36"/>
      <c r="E36" s="36"/>
      <c r="F36" s="36"/>
      <c r="G36" s="36"/>
      <c r="H36" s="36"/>
      <c r="I36" s="36"/>
      <c r="J36" s="36"/>
      <c r="K36" s="37"/>
      <c r="L36" s="10"/>
    </row>
    <row r="37" spans="1:12" ht="15.75">
      <c r="A37" s="10"/>
      <c r="B37" s="35" t="s">
        <v>5</v>
      </c>
      <c r="C37" s="36" t="s">
        <v>34</v>
      </c>
      <c r="D37" s="36"/>
      <c r="E37" s="36"/>
      <c r="F37" s="36"/>
      <c r="G37" s="36"/>
      <c r="H37" s="36"/>
      <c r="I37" s="36"/>
      <c r="J37" s="36"/>
      <c r="K37" s="79"/>
      <c r="L37" s="10"/>
    </row>
    <row r="38" spans="1:12" ht="15.75">
      <c r="A38" s="10"/>
      <c r="B38" s="35"/>
      <c r="C38" s="71" t="s">
        <v>110</v>
      </c>
      <c r="D38" s="4">
        <v>25000</v>
      </c>
      <c r="E38" s="4">
        <v>30000</v>
      </c>
      <c r="F38" s="5">
        <v>1</v>
      </c>
      <c r="G38" s="5"/>
      <c r="H38" s="36">
        <f>D38*F38</f>
        <v>25000</v>
      </c>
      <c r="I38" s="36">
        <f aca="true" t="shared" si="4" ref="I38:I46">IF(E38=0,D38,E38)*IF(G38=0,F38,G38)</f>
        <v>30000</v>
      </c>
      <c r="J38" s="36">
        <f>H38-I38</f>
        <v>-5000</v>
      </c>
      <c r="K38" s="80"/>
      <c r="L38" s="10"/>
    </row>
    <row r="39" spans="1:12" ht="15.75">
      <c r="A39" s="10"/>
      <c r="B39" s="35"/>
      <c r="C39" s="36" t="s">
        <v>35</v>
      </c>
      <c r="D39" s="4">
        <v>1200</v>
      </c>
      <c r="E39" s="4"/>
      <c r="F39" s="5">
        <v>1</v>
      </c>
      <c r="G39" s="5"/>
      <c r="H39" s="36">
        <f aca="true" t="shared" si="5" ref="H39:H46">D39*F39</f>
        <v>1200</v>
      </c>
      <c r="I39" s="36">
        <f t="shared" si="4"/>
        <v>1200</v>
      </c>
      <c r="J39" s="36">
        <f aca="true" t="shared" si="6" ref="J39:J46">H39-I39</f>
        <v>0</v>
      </c>
      <c r="K39" s="80"/>
      <c r="L39" s="10"/>
    </row>
    <row r="40" spans="1:12" ht="15.75">
      <c r="A40" s="10"/>
      <c r="B40" s="35"/>
      <c r="C40" s="36" t="s">
        <v>36</v>
      </c>
      <c r="D40" s="4">
        <v>2300</v>
      </c>
      <c r="E40" s="4"/>
      <c r="F40" s="5">
        <v>1</v>
      </c>
      <c r="G40" s="5"/>
      <c r="H40" s="36">
        <f t="shared" si="5"/>
        <v>2300</v>
      </c>
      <c r="I40" s="36">
        <f t="shared" si="4"/>
        <v>2300</v>
      </c>
      <c r="J40" s="36">
        <f t="shared" si="6"/>
        <v>0</v>
      </c>
      <c r="K40" s="80"/>
      <c r="L40" s="10"/>
    </row>
    <row r="41" spans="1:12" ht="15.75">
      <c r="A41" s="10"/>
      <c r="B41" s="35"/>
      <c r="C41" s="36" t="s">
        <v>41</v>
      </c>
      <c r="D41" s="4">
        <v>2000</v>
      </c>
      <c r="E41" s="4"/>
      <c r="F41" s="5">
        <v>1</v>
      </c>
      <c r="G41" s="5"/>
      <c r="H41" s="36">
        <f t="shared" si="5"/>
        <v>2000</v>
      </c>
      <c r="I41" s="36">
        <f t="shared" si="4"/>
        <v>2000</v>
      </c>
      <c r="J41" s="36">
        <f t="shared" si="6"/>
        <v>0</v>
      </c>
      <c r="K41" s="80"/>
      <c r="L41" s="10"/>
    </row>
    <row r="42" spans="1:12" ht="15.75">
      <c r="A42" s="10"/>
      <c r="B42" s="35"/>
      <c r="C42" s="36" t="s">
        <v>37</v>
      </c>
      <c r="D42" s="4">
        <v>6000</v>
      </c>
      <c r="E42" s="4"/>
      <c r="F42" s="5">
        <v>1</v>
      </c>
      <c r="G42" s="5"/>
      <c r="H42" s="36">
        <f t="shared" si="5"/>
        <v>6000</v>
      </c>
      <c r="I42" s="36">
        <f t="shared" si="4"/>
        <v>6000</v>
      </c>
      <c r="J42" s="36">
        <f t="shared" si="6"/>
        <v>0</v>
      </c>
      <c r="K42" s="80"/>
      <c r="L42" s="10"/>
    </row>
    <row r="43" spans="1:12" ht="15.75">
      <c r="A43" s="10"/>
      <c r="B43" s="35"/>
      <c r="C43" s="36" t="s">
        <v>114</v>
      </c>
      <c r="D43" s="4">
        <v>1800</v>
      </c>
      <c r="E43" s="4"/>
      <c r="F43" s="5">
        <v>1</v>
      </c>
      <c r="G43" s="5"/>
      <c r="H43" s="36">
        <f t="shared" si="5"/>
        <v>1800</v>
      </c>
      <c r="I43" s="36">
        <f t="shared" si="4"/>
        <v>1800</v>
      </c>
      <c r="J43" s="36">
        <f t="shared" si="6"/>
        <v>0</v>
      </c>
      <c r="K43" s="80"/>
      <c r="L43" s="10"/>
    </row>
    <row r="44" spans="1:12" ht="15.75">
      <c r="A44" s="10"/>
      <c r="B44" s="35"/>
      <c r="C44" s="36" t="s">
        <v>38</v>
      </c>
      <c r="D44" s="4">
        <v>1500</v>
      </c>
      <c r="E44" s="4"/>
      <c r="F44" s="5">
        <v>1</v>
      </c>
      <c r="G44" s="5"/>
      <c r="H44" s="36">
        <f t="shared" si="5"/>
        <v>1500</v>
      </c>
      <c r="I44" s="36">
        <f t="shared" si="4"/>
        <v>1500</v>
      </c>
      <c r="J44" s="36">
        <f t="shared" si="6"/>
        <v>0</v>
      </c>
      <c r="K44" s="80"/>
      <c r="L44" s="10"/>
    </row>
    <row r="45" spans="1:12" ht="15.75">
      <c r="A45" s="10"/>
      <c r="B45" s="35"/>
      <c r="C45" s="36" t="s">
        <v>39</v>
      </c>
      <c r="D45" s="4">
        <v>800</v>
      </c>
      <c r="E45" s="4"/>
      <c r="F45" s="5">
        <v>1</v>
      </c>
      <c r="G45" s="5"/>
      <c r="H45" s="36">
        <f t="shared" si="5"/>
        <v>800</v>
      </c>
      <c r="I45" s="36">
        <f t="shared" si="4"/>
        <v>800</v>
      </c>
      <c r="J45" s="36">
        <f t="shared" si="6"/>
        <v>0</v>
      </c>
      <c r="K45" s="80"/>
      <c r="L45" s="10"/>
    </row>
    <row r="46" spans="1:12" ht="16.5" thickBot="1">
      <c r="A46" s="10"/>
      <c r="B46" s="35"/>
      <c r="C46" s="36" t="s">
        <v>40</v>
      </c>
      <c r="D46" s="4">
        <v>3000</v>
      </c>
      <c r="E46" s="4"/>
      <c r="F46" s="5">
        <v>1</v>
      </c>
      <c r="G46" s="5"/>
      <c r="H46" s="36">
        <f t="shared" si="5"/>
        <v>3000</v>
      </c>
      <c r="I46" s="36">
        <f t="shared" si="4"/>
        <v>3000</v>
      </c>
      <c r="J46" s="61">
        <f t="shared" si="6"/>
        <v>0</v>
      </c>
      <c r="K46" s="80"/>
      <c r="L46" s="10"/>
    </row>
    <row r="47" spans="1:12" ht="16.5" thickBot="1">
      <c r="A47" s="10"/>
      <c r="B47" s="35"/>
      <c r="C47" s="36"/>
      <c r="D47" s="36"/>
      <c r="E47" s="36"/>
      <c r="F47" s="36"/>
      <c r="G47" s="58" t="s">
        <v>24</v>
      </c>
      <c r="H47" s="36">
        <f>SUM(H38:H46)</f>
        <v>43600</v>
      </c>
      <c r="I47" s="63">
        <f>SUM(I38:I46)</f>
        <v>48600</v>
      </c>
      <c r="J47" s="64">
        <f>SUM(J38:J46)</f>
        <v>-5000</v>
      </c>
      <c r="K47" s="26" t="str">
        <f>IF(J47&gt;0,"Все ОК!",IF(J47&lt;0,"Перерасход!"," "))</f>
        <v>Перерасход!</v>
      </c>
      <c r="L47" s="10"/>
    </row>
    <row r="48" spans="1:12" ht="15.75">
      <c r="A48" s="10"/>
      <c r="B48" s="65"/>
      <c r="C48" s="66"/>
      <c r="D48" s="66"/>
      <c r="E48" s="66"/>
      <c r="F48" s="66"/>
      <c r="G48" s="66"/>
      <c r="H48" s="66"/>
      <c r="I48" s="66"/>
      <c r="J48" s="67"/>
      <c r="K48" s="68"/>
      <c r="L48" s="10"/>
    </row>
    <row r="49" spans="1:12" ht="15.75">
      <c r="A49" s="10"/>
      <c r="B49" s="35" t="s">
        <v>14</v>
      </c>
      <c r="C49" s="36" t="s">
        <v>42</v>
      </c>
      <c r="D49" s="36"/>
      <c r="E49" s="36"/>
      <c r="F49" s="36"/>
      <c r="G49" s="36"/>
      <c r="H49" s="36"/>
      <c r="I49" s="36"/>
      <c r="J49" s="36"/>
      <c r="K49" s="72"/>
      <c r="L49" s="10"/>
    </row>
    <row r="50" spans="1:12" ht="15.75">
      <c r="A50" s="10"/>
      <c r="B50" s="35"/>
      <c r="C50" s="36" t="s">
        <v>43</v>
      </c>
      <c r="D50" s="4">
        <v>10000</v>
      </c>
      <c r="E50" s="4"/>
      <c r="F50" s="5">
        <v>1</v>
      </c>
      <c r="G50" s="5"/>
      <c r="H50" s="36">
        <f>D50*F50</f>
        <v>10000</v>
      </c>
      <c r="I50" s="36">
        <f>IF(E50=0,D50,E50)*IF(G50=0,F50,G50)</f>
        <v>10000</v>
      </c>
      <c r="J50" s="36">
        <f>H50-I50</f>
        <v>0</v>
      </c>
      <c r="K50" s="76"/>
      <c r="L50" s="10"/>
    </row>
    <row r="51" spans="1:12" ht="15.75">
      <c r="A51" s="10"/>
      <c r="B51" s="35"/>
      <c r="C51" s="36" t="s">
        <v>44</v>
      </c>
      <c r="D51" s="4">
        <v>1500</v>
      </c>
      <c r="E51" s="4"/>
      <c r="F51" s="5">
        <v>1</v>
      </c>
      <c r="G51" s="5"/>
      <c r="H51" s="36">
        <f aca="true" t="shared" si="7" ref="H51:H83">D51*F51</f>
        <v>1500</v>
      </c>
      <c r="I51" s="36">
        <f>IF(E51=0,D51,E51)*IF(G51=0,F51,G51)</f>
        <v>1500</v>
      </c>
      <c r="J51" s="36">
        <f aca="true" t="shared" si="8" ref="J51:J83">H51-I51</f>
        <v>0</v>
      </c>
      <c r="K51" s="77"/>
      <c r="L51" s="10"/>
    </row>
    <row r="52" spans="1:12" ht="15.75">
      <c r="A52" s="10"/>
      <c r="B52" s="35"/>
      <c r="C52" s="36" t="s">
        <v>45</v>
      </c>
      <c r="D52" s="4">
        <v>900</v>
      </c>
      <c r="E52" s="4"/>
      <c r="F52" s="5">
        <v>1</v>
      </c>
      <c r="G52" s="5"/>
      <c r="H52" s="36">
        <f t="shared" si="7"/>
        <v>900</v>
      </c>
      <c r="I52" s="36">
        <f>IF(E52=0,D52,E52)*IF(G52=0,F52,G52)</f>
        <v>900</v>
      </c>
      <c r="J52" s="36">
        <f t="shared" si="8"/>
        <v>0</v>
      </c>
      <c r="K52" s="77"/>
      <c r="L52" s="10"/>
    </row>
    <row r="53" spans="1:12" ht="15.75">
      <c r="A53" s="10"/>
      <c r="B53" s="35"/>
      <c r="C53" s="36" t="s">
        <v>41</v>
      </c>
      <c r="D53" s="4">
        <v>2000</v>
      </c>
      <c r="E53" s="4"/>
      <c r="F53" s="5">
        <v>1</v>
      </c>
      <c r="G53" s="5"/>
      <c r="H53" s="36">
        <f t="shared" si="7"/>
        <v>2000</v>
      </c>
      <c r="I53" s="36">
        <f>IF(E53=0,D53,E53)*IF(G53=0,F53,G53)</f>
        <v>2000</v>
      </c>
      <c r="J53" s="36">
        <f t="shared" si="8"/>
        <v>0</v>
      </c>
      <c r="K53" s="77"/>
      <c r="L53" s="10"/>
    </row>
    <row r="54" spans="1:12" ht="15.75">
      <c r="A54" s="10"/>
      <c r="B54" s="35"/>
      <c r="C54" s="36" t="s">
        <v>111</v>
      </c>
      <c r="D54" s="4">
        <v>800</v>
      </c>
      <c r="E54" s="4"/>
      <c r="F54" s="5">
        <v>1</v>
      </c>
      <c r="G54" s="5"/>
      <c r="H54" s="36">
        <f t="shared" si="7"/>
        <v>800</v>
      </c>
      <c r="I54" s="36">
        <f>IF(E54=0,D54,E54)*IF(G54=0,F54,G54)</f>
        <v>800</v>
      </c>
      <c r="J54" s="36">
        <f t="shared" si="8"/>
        <v>0</v>
      </c>
      <c r="K54" s="77"/>
      <c r="L54" s="10"/>
    </row>
    <row r="55" spans="1:12" ht="16.5" thickBot="1">
      <c r="A55" s="10"/>
      <c r="B55" s="35"/>
      <c r="C55" s="36" t="s">
        <v>46</v>
      </c>
      <c r="D55" s="4">
        <v>900</v>
      </c>
      <c r="E55" s="4"/>
      <c r="F55" s="5">
        <v>1</v>
      </c>
      <c r="G55" s="5"/>
      <c r="H55" s="36">
        <f t="shared" si="7"/>
        <v>900</v>
      </c>
      <c r="I55" s="36">
        <f>IF(E55=0,D55,E55)*IF(G55=0,F55,G55)</f>
        <v>900</v>
      </c>
      <c r="J55" s="61">
        <f t="shared" si="8"/>
        <v>0</v>
      </c>
      <c r="K55" s="77"/>
      <c r="L55" s="10"/>
    </row>
    <row r="56" spans="1:12" ht="16.5" thickBot="1">
      <c r="A56" s="10"/>
      <c r="B56" s="35"/>
      <c r="C56" s="36"/>
      <c r="D56" s="36"/>
      <c r="E56" s="36"/>
      <c r="F56" s="36"/>
      <c r="G56" s="58" t="s">
        <v>24</v>
      </c>
      <c r="H56" s="36">
        <f>SUM(H50:H55)</f>
        <v>16100</v>
      </c>
      <c r="I56" s="63">
        <f>SUM(I50:I55)</f>
        <v>16100</v>
      </c>
      <c r="J56" s="64">
        <f>SUM(J50:J55)</f>
        <v>0</v>
      </c>
      <c r="K56" s="26" t="str">
        <f>IF(J56&gt;0,"Все ОК!",IF(J56&lt;0,"Перерасход!"," "))</f>
        <v> </v>
      </c>
      <c r="L56" s="10"/>
    </row>
    <row r="57" spans="1:12" ht="15.75">
      <c r="A57" s="10"/>
      <c r="B57" s="65"/>
      <c r="C57" s="66"/>
      <c r="D57" s="66"/>
      <c r="E57" s="66"/>
      <c r="F57" s="66"/>
      <c r="G57" s="66"/>
      <c r="H57" s="66"/>
      <c r="I57" s="66"/>
      <c r="J57" s="67"/>
      <c r="K57" s="68"/>
      <c r="L57" s="10"/>
    </row>
    <row r="58" spans="1:12" ht="15.75">
      <c r="A58" s="10"/>
      <c r="B58" s="35" t="s">
        <v>47</v>
      </c>
      <c r="C58" s="36" t="s">
        <v>93</v>
      </c>
      <c r="D58" s="4">
        <v>5000</v>
      </c>
      <c r="E58" s="4"/>
      <c r="F58" s="5">
        <v>1</v>
      </c>
      <c r="G58" s="5"/>
      <c r="H58" s="36">
        <f t="shared" si="7"/>
        <v>5000</v>
      </c>
      <c r="I58" s="36">
        <f>IF(E58=0,D58,E58)*IF(G58=0,F58,G58)</f>
        <v>5000</v>
      </c>
      <c r="J58" s="36">
        <f t="shared" si="8"/>
        <v>0</v>
      </c>
      <c r="K58" s="76"/>
      <c r="L58" s="10"/>
    </row>
    <row r="59" spans="1:12" ht="15.75">
      <c r="A59" s="10"/>
      <c r="B59" s="35"/>
      <c r="C59" s="36" t="s">
        <v>94</v>
      </c>
      <c r="D59" s="4">
        <v>1000</v>
      </c>
      <c r="E59" s="4"/>
      <c r="F59" s="5">
        <v>1</v>
      </c>
      <c r="G59" s="5"/>
      <c r="H59" s="36">
        <f t="shared" si="7"/>
        <v>1000</v>
      </c>
      <c r="I59" s="36">
        <f>IF(E59=0,D59,E59)*IF(G59=0,F59,G59)</f>
        <v>1000</v>
      </c>
      <c r="J59" s="61">
        <f t="shared" si="8"/>
        <v>0</v>
      </c>
      <c r="K59" s="77"/>
      <c r="L59" s="10"/>
    </row>
    <row r="60" spans="1:12" ht="16.5" thickBot="1">
      <c r="A60" s="10"/>
      <c r="B60" s="35"/>
      <c r="C60" s="36" t="s">
        <v>113</v>
      </c>
      <c r="D60" s="4">
        <v>500</v>
      </c>
      <c r="E60" s="4"/>
      <c r="F60" s="5">
        <v>1</v>
      </c>
      <c r="G60" s="5"/>
      <c r="H60" s="36">
        <f t="shared" si="7"/>
        <v>500</v>
      </c>
      <c r="I60" s="36">
        <f>IF(E60=0,D60,E60)*IF(G60=0,F60,G60)</f>
        <v>500</v>
      </c>
      <c r="J60" s="61">
        <f t="shared" si="8"/>
        <v>0</v>
      </c>
      <c r="K60" s="78"/>
      <c r="L60" s="10"/>
    </row>
    <row r="61" spans="1:12" ht="16.5" thickBot="1">
      <c r="A61" s="10"/>
      <c r="B61" s="35"/>
      <c r="C61" s="36"/>
      <c r="D61" s="36"/>
      <c r="E61" s="36"/>
      <c r="F61" s="36"/>
      <c r="G61" s="58" t="s">
        <v>24</v>
      </c>
      <c r="H61" s="36">
        <f>SUM(H58:H60)</f>
        <v>6500</v>
      </c>
      <c r="I61" s="36">
        <f>SUM(I58:I60)</f>
        <v>6500</v>
      </c>
      <c r="J61" s="64">
        <f>SUM(J58:J60)</f>
        <v>0</v>
      </c>
      <c r="K61" s="26" t="str">
        <f>IF(J61&gt;0,"Все ОК!",IF(J61&lt;0,"Перерасход!"," "))</f>
        <v> </v>
      </c>
      <c r="L61" s="10"/>
    </row>
    <row r="62" spans="1:12" ht="15.75">
      <c r="A62" s="10"/>
      <c r="B62" s="65"/>
      <c r="C62" s="66"/>
      <c r="D62" s="66"/>
      <c r="E62" s="66"/>
      <c r="F62" s="66"/>
      <c r="G62" s="66"/>
      <c r="H62" s="66"/>
      <c r="I62" s="66"/>
      <c r="J62" s="67"/>
      <c r="K62" s="68"/>
      <c r="L62" s="10"/>
    </row>
    <row r="63" spans="1:12" ht="15.75">
      <c r="A63" s="10"/>
      <c r="B63" s="35" t="s">
        <v>51</v>
      </c>
      <c r="C63" s="36" t="s">
        <v>52</v>
      </c>
      <c r="D63" s="36"/>
      <c r="E63" s="36"/>
      <c r="F63" s="36"/>
      <c r="G63" s="36"/>
      <c r="H63" s="36"/>
      <c r="I63" s="36"/>
      <c r="J63" s="36"/>
      <c r="K63" s="76"/>
      <c r="L63" s="10"/>
    </row>
    <row r="64" spans="1:12" ht="15.75">
      <c r="A64" s="10"/>
      <c r="B64" s="35"/>
      <c r="C64" s="36" t="s">
        <v>53</v>
      </c>
      <c r="D64" s="4">
        <v>700</v>
      </c>
      <c r="E64" s="4"/>
      <c r="F64" s="5">
        <v>1</v>
      </c>
      <c r="G64" s="5"/>
      <c r="H64" s="36">
        <f t="shared" si="7"/>
        <v>700</v>
      </c>
      <c r="I64" s="36">
        <f>IF(E64=0,D64,E64)*IF(G64=0,F64,G64)</f>
        <v>700</v>
      </c>
      <c r="J64" s="36">
        <f t="shared" si="8"/>
        <v>0</v>
      </c>
      <c r="K64" s="77"/>
      <c r="L64" s="10"/>
    </row>
    <row r="65" spans="1:12" ht="15.75">
      <c r="A65" s="10"/>
      <c r="B65" s="35"/>
      <c r="C65" s="36" t="s">
        <v>54</v>
      </c>
      <c r="D65" s="4">
        <v>700</v>
      </c>
      <c r="E65" s="4"/>
      <c r="F65" s="5">
        <v>1</v>
      </c>
      <c r="G65" s="5"/>
      <c r="H65" s="36">
        <f t="shared" si="7"/>
        <v>700</v>
      </c>
      <c r="I65" s="36">
        <f>IF(E65=0,D65,E65)*IF(G65=0,F65,G65)</f>
        <v>700</v>
      </c>
      <c r="J65" s="36">
        <f t="shared" si="8"/>
        <v>0</v>
      </c>
      <c r="K65" s="77"/>
      <c r="L65" s="10"/>
    </row>
    <row r="66" spans="1:12" ht="15.75">
      <c r="A66" s="10"/>
      <c r="B66" s="35"/>
      <c r="C66" s="36" t="s">
        <v>55</v>
      </c>
      <c r="D66" s="4">
        <v>3000</v>
      </c>
      <c r="E66" s="4"/>
      <c r="F66" s="5">
        <v>1</v>
      </c>
      <c r="G66" s="5"/>
      <c r="H66" s="36">
        <f t="shared" si="7"/>
        <v>3000</v>
      </c>
      <c r="I66" s="36">
        <f>IF(E66=0,D66,E66)*IF(G66=0,F66,G66)</f>
        <v>3000</v>
      </c>
      <c r="J66" s="36">
        <f t="shared" si="8"/>
        <v>0</v>
      </c>
      <c r="K66" s="77"/>
      <c r="L66" s="10"/>
    </row>
    <row r="67" spans="1:12" ht="15.75">
      <c r="A67" s="10"/>
      <c r="B67" s="35"/>
      <c r="C67" s="36" t="s">
        <v>77</v>
      </c>
      <c r="D67" s="4">
        <v>1500</v>
      </c>
      <c r="E67" s="4"/>
      <c r="F67" s="5">
        <v>1</v>
      </c>
      <c r="G67" s="5"/>
      <c r="H67" s="36">
        <f t="shared" si="7"/>
        <v>1500</v>
      </c>
      <c r="I67" s="36">
        <f>IF(E67=0,D67,E67)*IF(G67=0,F67,G67)</f>
        <v>1500</v>
      </c>
      <c r="J67" s="36">
        <f t="shared" si="8"/>
        <v>0</v>
      </c>
      <c r="K67" s="77"/>
      <c r="L67" s="10"/>
    </row>
    <row r="68" spans="1:12" ht="16.5" thickBot="1">
      <c r="A68" s="10"/>
      <c r="B68" s="35"/>
      <c r="C68" s="36" t="s">
        <v>78</v>
      </c>
      <c r="D68" s="4"/>
      <c r="E68" s="4"/>
      <c r="F68" s="5">
        <v>0</v>
      </c>
      <c r="G68" s="5"/>
      <c r="H68" s="36">
        <f t="shared" si="7"/>
        <v>0</v>
      </c>
      <c r="I68" s="36">
        <f>IF(E68=0,D68,E68)*IF(G68=0,F68,G68)</f>
        <v>0</v>
      </c>
      <c r="J68" s="36">
        <f t="shared" si="8"/>
        <v>0</v>
      </c>
      <c r="K68" s="78"/>
      <c r="L68" s="10"/>
    </row>
    <row r="69" spans="1:12" ht="16.5" thickBot="1">
      <c r="A69" s="10"/>
      <c r="B69" s="35"/>
      <c r="C69" s="36"/>
      <c r="D69" s="36"/>
      <c r="E69" s="36"/>
      <c r="F69" s="36"/>
      <c r="G69" s="58" t="s">
        <v>24</v>
      </c>
      <c r="H69" s="36">
        <f>SUM(H63:H68)</f>
        <v>5900</v>
      </c>
      <c r="I69" s="63">
        <f>SUM(I63:I68)</f>
        <v>5900</v>
      </c>
      <c r="J69" s="64">
        <f>SUM(J63:J68)</f>
        <v>0</v>
      </c>
      <c r="K69" s="26" t="str">
        <f>IF(J69&gt;0,"Все ОК!",IF(J69&lt;0,"Перерасход!"," "))</f>
        <v> </v>
      </c>
      <c r="L69" s="10"/>
    </row>
    <row r="70" spans="1:12" ht="15.75">
      <c r="A70" s="10"/>
      <c r="B70" s="65"/>
      <c r="C70" s="66"/>
      <c r="D70" s="66"/>
      <c r="E70" s="66"/>
      <c r="F70" s="66"/>
      <c r="G70" s="66"/>
      <c r="H70" s="66"/>
      <c r="I70" s="66"/>
      <c r="J70" s="67"/>
      <c r="K70" s="68"/>
      <c r="L70" s="10"/>
    </row>
    <row r="71" spans="1:12" ht="15.75">
      <c r="A71" s="10"/>
      <c r="B71" s="35" t="s">
        <v>56</v>
      </c>
      <c r="C71" s="36" t="s">
        <v>57</v>
      </c>
      <c r="D71" s="36"/>
      <c r="E71" s="36"/>
      <c r="F71" s="36"/>
      <c r="G71" s="36"/>
      <c r="H71" s="36"/>
      <c r="I71" s="36"/>
      <c r="J71" s="36"/>
      <c r="K71" s="76"/>
      <c r="L71" s="10"/>
    </row>
    <row r="72" spans="1:12" ht="15.75">
      <c r="A72" s="10"/>
      <c r="B72" s="35"/>
      <c r="C72" s="36" t="s">
        <v>58</v>
      </c>
      <c r="D72" s="4">
        <v>20000</v>
      </c>
      <c r="E72" s="4"/>
      <c r="F72" s="5">
        <v>1</v>
      </c>
      <c r="G72" s="5"/>
      <c r="H72" s="36">
        <f t="shared" si="7"/>
        <v>20000</v>
      </c>
      <c r="I72" s="36">
        <f aca="true" t="shared" si="9" ref="I72:I77">IF(E72=0,D72,E72)*IF(G72=0,F72,G72)</f>
        <v>20000</v>
      </c>
      <c r="J72" s="36">
        <f t="shared" si="8"/>
        <v>0</v>
      </c>
      <c r="K72" s="77"/>
      <c r="L72" s="10"/>
    </row>
    <row r="73" spans="1:12" ht="15.75">
      <c r="A73" s="10"/>
      <c r="B73" s="35"/>
      <c r="C73" s="36" t="s">
        <v>59</v>
      </c>
      <c r="D73" s="4">
        <v>15000</v>
      </c>
      <c r="E73" s="4"/>
      <c r="F73" s="5">
        <v>1</v>
      </c>
      <c r="G73" s="5"/>
      <c r="H73" s="36">
        <f t="shared" si="7"/>
        <v>15000</v>
      </c>
      <c r="I73" s="36">
        <f t="shared" si="9"/>
        <v>15000</v>
      </c>
      <c r="J73" s="36">
        <f t="shared" si="8"/>
        <v>0</v>
      </c>
      <c r="K73" s="77"/>
      <c r="L73" s="10"/>
    </row>
    <row r="74" spans="1:12" ht="15.75">
      <c r="A74" s="10"/>
      <c r="B74" s="35"/>
      <c r="C74" s="36" t="s">
        <v>60</v>
      </c>
      <c r="D74" s="4">
        <v>20000</v>
      </c>
      <c r="E74" s="4"/>
      <c r="F74" s="5">
        <v>1</v>
      </c>
      <c r="G74" s="5"/>
      <c r="H74" s="36">
        <f t="shared" si="7"/>
        <v>20000</v>
      </c>
      <c r="I74" s="36">
        <f t="shared" si="9"/>
        <v>20000</v>
      </c>
      <c r="J74" s="36">
        <f t="shared" si="8"/>
        <v>0</v>
      </c>
      <c r="K74" s="77"/>
      <c r="L74" s="10"/>
    </row>
    <row r="75" spans="1:12" ht="15.75">
      <c r="A75" s="10"/>
      <c r="B75" s="35"/>
      <c r="C75" s="36" t="s">
        <v>61</v>
      </c>
      <c r="D75" s="4">
        <v>15000</v>
      </c>
      <c r="E75" s="4"/>
      <c r="F75" s="5">
        <v>1</v>
      </c>
      <c r="G75" s="5"/>
      <c r="H75" s="36">
        <f t="shared" si="7"/>
        <v>15000</v>
      </c>
      <c r="I75" s="36">
        <f t="shared" si="9"/>
        <v>15000</v>
      </c>
      <c r="J75" s="36">
        <f t="shared" si="8"/>
        <v>0</v>
      </c>
      <c r="K75" s="77"/>
      <c r="L75" s="10"/>
    </row>
    <row r="76" spans="1:12" ht="15.75">
      <c r="A76" s="10"/>
      <c r="B76" s="35"/>
      <c r="C76" s="36" t="s">
        <v>76</v>
      </c>
      <c r="D76" s="4"/>
      <c r="E76" s="4"/>
      <c r="F76" s="5">
        <v>0</v>
      </c>
      <c r="G76" s="5"/>
      <c r="H76" s="36">
        <f t="shared" si="7"/>
        <v>0</v>
      </c>
      <c r="I76" s="36">
        <f t="shared" si="9"/>
        <v>0</v>
      </c>
      <c r="J76" s="36">
        <f t="shared" si="8"/>
        <v>0</v>
      </c>
      <c r="K76" s="77"/>
      <c r="L76" s="10"/>
    </row>
    <row r="77" spans="1:12" ht="16.5" thickBot="1">
      <c r="A77" s="10"/>
      <c r="B77" s="35"/>
      <c r="C77" s="36" t="s">
        <v>62</v>
      </c>
      <c r="D77" s="4">
        <v>20000</v>
      </c>
      <c r="E77" s="4"/>
      <c r="F77" s="5">
        <v>1</v>
      </c>
      <c r="G77" s="5"/>
      <c r="H77" s="36">
        <f t="shared" si="7"/>
        <v>20000</v>
      </c>
      <c r="I77" s="36">
        <f t="shared" si="9"/>
        <v>20000</v>
      </c>
      <c r="J77" s="61">
        <f t="shared" si="8"/>
        <v>0</v>
      </c>
      <c r="K77" s="78"/>
      <c r="L77" s="10"/>
    </row>
    <row r="78" spans="1:12" ht="16.5" thickBot="1">
      <c r="A78" s="10"/>
      <c r="B78" s="35"/>
      <c r="C78" s="36"/>
      <c r="D78" s="36"/>
      <c r="E78" s="36"/>
      <c r="F78" s="36"/>
      <c r="G78" s="58" t="s">
        <v>24</v>
      </c>
      <c r="H78" s="36">
        <f>SUM(H71:H77)</f>
        <v>90000</v>
      </c>
      <c r="I78" s="63">
        <f>SUM(I71:I77)</f>
        <v>90000</v>
      </c>
      <c r="J78" s="64">
        <f>SUM(J71:J77)</f>
        <v>0</v>
      </c>
      <c r="K78" s="26" t="str">
        <f>IF(J78&gt;0,"Все ОК!",IF(J78&lt;0,"Перерасход!"," "))</f>
        <v> </v>
      </c>
      <c r="L78" s="10"/>
    </row>
    <row r="79" spans="1:12" ht="15.75">
      <c r="A79" s="10"/>
      <c r="B79" s="65"/>
      <c r="C79" s="66"/>
      <c r="D79" s="66"/>
      <c r="E79" s="66"/>
      <c r="F79" s="66"/>
      <c r="G79" s="66"/>
      <c r="H79" s="66"/>
      <c r="I79" s="66"/>
      <c r="J79" s="67"/>
      <c r="K79" s="68"/>
      <c r="L79" s="10"/>
    </row>
    <row r="80" spans="1:12" ht="15.75">
      <c r="A80" s="10"/>
      <c r="B80" s="35" t="s">
        <v>63</v>
      </c>
      <c r="C80" s="36" t="s">
        <v>20</v>
      </c>
      <c r="D80" s="36"/>
      <c r="E80" s="36"/>
      <c r="F80" s="36"/>
      <c r="G80" s="36"/>
      <c r="H80" s="36"/>
      <c r="I80" s="36"/>
      <c r="J80" s="36"/>
      <c r="K80" s="76"/>
      <c r="L80" s="10"/>
    </row>
    <row r="81" spans="1:12" ht="15.75">
      <c r="A81" s="10"/>
      <c r="B81" s="35"/>
      <c r="C81" s="36" t="s">
        <v>64</v>
      </c>
      <c r="D81" s="4">
        <v>200</v>
      </c>
      <c r="E81" s="4"/>
      <c r="F81" s="5">
        <v>1</v>
      </c>
      <c r="G81" s="5"/>
      <c r="H81" s="36">
        <f t="shared" si="7"/>
        <v>200</v>
      </c>
      <c r="I81" s="36">
        <f aca="true" t="shared" si="10" ref="I81:I92">IF(E81=0,D81,E81)*IF(G81=0,F81,G81)</f>
        <v>200</v>
      </c>
      <c r="J81" s="36">
        <f t="shared" si="8"/>
        <v>0</v>
      </c>
      <c r="K81" s="77"/>
      <c r="L81" s="10"/>
    </row>
    <row r="82" spans="1:12" ht="15.75">
      <c r="A82" s="10"/>
      <c r="B82" s="35"/>
      <c r="C82" s="36" t="s">
        <v>65</v>
      </c>
      <c r="D82" s="4">
        <v>1000</v>
      </c>
      <c r="E82" s="4"/>
      <c r="F82" s="5">
        <v>1</v>
      </c>
      <c r="G82" s="5"/>
      <c r="H82" s="36">
        <f t="shared" si="7"/>
        <v>1000</v>
      </c>
      <c r="I82" s="36">
        <f t="shared" si="10"/>
        <v>1000</v>
      </c>
      <c r="J82" s="36">
        <f t="shared" si="8"/>
        <v>0</v>
      </c>
      <c r="K82" s="77"/>
      <c r="L82" s="10"/>
    </row>
    <row r="83" spans="1:12" ht="15.75">
      <c r="A83" s="10"/>
      <c r="B83" s="35"/>
      <c r="C83" s="36" t="s">
        <v>72</v>
      </c>
      <c r="D83" s="4">
        <v>1500</v>
      </c>
      <c r="E83" s="4"/>
      <c r="F83" s="5">
        <v>1</v>
      </c>
      <c r="G83" s="5"/>
      <c r="H83" s="36">
        <f t="shared" si="7"/>
        <v>1500</v>
      </c>
      <c r="I83" s="36">
        <f t="shared" si="10"/>
        <v>1500</v>
      </c>
      <c r="J83" s="36">
        <f t="shared" si="8"/>
        <v>0</v>
      </c>
      <c r="K83" s="77"/>
      <c r="L83" s="10"/>
    </row>
    <row r="84" spans="1:12" ht="15.75">
      <c r="A84" s="10"/>
      <c r="B84" s="35"/>
      <c r="C84" s="36" t="s">
        <v>118</v>
      </c>
      <c r="D84" s="4">
        <v>1300</v>
      </c>
      <c r="E84" s="4"/>
      <c r="F84" s="5">
        <v>1</v>
      </c>
      <c r="G84" s="5"/>
      <c r="H84" s="36">
        <f>D84*F84</f>
        <v>1300</v>
      </c>
      <c r="I84" s="36">
        <f t="shared" si="10"/>
        <v>1300</v>
      </c>
      <c r="J84" s="36">
        <f>H84-I84</f>
        <v>0</v>
      </c>
      <c r="K84" s="77"/>
      <c r="L84" s="10"/>
    </row>
    <row r="85" spans="1:12" ht="15.75">
      <c r="A85" s="10"/>
      <c r="B85" s="35"/>
      <c r="C85" s="36" t="s">
        <v>66</v>
      </c>
      <c r="D85" s="4">
        <v>2000</v>
      </c>
      <c r="E85" s="4"/>
      <c r="F85" s="5">
        <v>1</v>
      </c>
      <c r="G85" s="5"/>
      <c r="H85" s="36">
        <f>D85*F85</f>
        <v>2000</v>
      </c>
      <c r="I85" s="36">
        <f t="shared" si="10"/>
        <v>2000</v>
      </c>
      <c r="J85" s="36">
        <f>H85-I85</f>
        <v>0</v>
      </c>
      <c r="K85" s="77"/>
      <c r="L85" s="10"/>
    </row>
    <row r="86" spans="1:12" ht="15.75">
      <c r="A86" s="10"/>
      <c r="B86" s="35"/>
      <c r="C86" s="36" t="s">
        <v>67</v>
      </c>
      <c r="D86" s="4">
        <v>2000</v>
      </c>
      <c r="E86" s="4"/>
      <c r="F86" s="5">
        <v>1</v>
      </c>
      <c r="G86" s="5"/>
      <c r="H86" s="36">
        <f>D86*F86</f>
        <v>2000</v>
      </c>
      <c r="I86" s="36">
        <f t="shared" si="10"/>
        <v>2000</v>
      </c>
      <c r="J86" s="36">
        <f>H86-I86</f>
        <v>0</v>
      </c>
      <c r="K86" s="77"/>
      <c r="L86" s="10"/>
    </row>
    <row r="87" spans="1:12" ht="15.75">
      <c r="A87" s="10"/>
      <c r="B87" s="35"/>
      <c r="C87" s="36" t="s">
        <v>68</v>
      </c>
      <c r="D87" s="4">
        <v>5000</v>
      </c>
      <c r="E87" s="4"/>
      <c r="F87" s="5">
        <v>1</v>
      </c>
      <c r="G87" s="5"/>
      <c r="H87" s="36">
        <f>D87*F87</f>
        <v>5000</v>
      </c>
      <c r="I87" s="36">
        <f t="shared" si="10"/>
        <v>5000</v>
      </c>
      <c r="J87" s="36">
        <f>H87-I87</f>
        <v>0</v>
      </c>
      <c r="K87" s="77"/>
      <c r="L87" s="10"/>
    </row>
    <row r="88" spans="1:12" ht="15.75">
      <c r="A88" s="10"/>
      <c r="B88" s="35"/>
      <c r="C88" s="36" t="s">
        <v>69</v>
      </c>
      <c r="D88" s="4">
        <v>500</v>
      </c>
      <c r="E88" s="4"/>
      <c r="F88" s="5">
        <v>1</v>
      </c>
      <c r="G88" s="5"/>
      <c r="H88" s="36">
        <f>D88*F88</f>
        <v>500</v>
      </c>
      <c r="I88" s="36">
        <f t="shared" si="10"/>
        <v>500</v>
      </c>
      <c r="J88" s="36">
        <f>H88-I88</f>
        <v>0</v>
      </c>
      <c r="K88" s="77"/>
      <c r="L88" s="10"/>
    </row>
    <row r="89" spans="1:12" ht="15.75">
      <c r="A89" s="10"/>
      <c r="B89" s="35"/>
      <c r="C89" s="36" t="s">
        <v>70</v>
      </c>
      <c r="D89" s="4">
        <v>3000</v>
      </c>
      <c r="E89" s="4"/>
      <c r="F89" s="5">
        <v>1</v>
      </c>
      <c r="G89" s="5"/>
      <c r="H89" s="36">
        <f>D89*F89</f>
        <v>3000</v>
      </c>
      <c r="I89" s="36">
        <f t="shared" si="10"/>
        <v>3000</v>
      </c>
      <c r="J89" s="36">
        <f>H89-I89</f>
        <v>0</v>
      </c>
      <c r="K89" s="77"/>
      <c r="L89" s="10"/>
    </row>
    <row r="90" spans="1:12" ht="15.75">
      <c r="A90" s="10"/>
      <c r="B90" s="35"/>
      <c r="C90" s="36" t="s">
        <v>71</v>
      </c>
      <c r="D90" s="4">
        <v>1000</v>
      </c>
      <c r="E90" s="4"/>
      <c r="F90" s="5">
        <v>1</v>
      </c>
      <c r="G90" s="5"/>
      <c r="H90" s="36">
        <f>D90*F90</f>
        <v>1000</v>
      </c>
      <c r="I90" s="36">
        <f t="shared" si="10"/>
        <v>1000</v>
      </c>
      <c r="J90" s="36">
        <f>H90-I90</f>
        <v>0</v>
      </c>
      <c r="K90" s="77"/>
      <c r="L90" s="10"/>
    </row>
    <row r="91" spans="1:12" ht="15.75">
      <c r="A91" s="10"/>
      <c r="B91" s="35"/>
      <c r="C91" s="36" t="s">
        <v>75</v>
      </c>
      <c r="D91" s="4">
        <v>1500</v>
      </c>
      <c r="E91" s="4"/>
      <c r="F91" s="5">
        <v>1</v>
      </c>
      <c r="G91" s="5"/>
      <c r="H91" s="36">
        <f>D91*F91</f>
        <v>1500</v>
      </c>
      <c r="I91" s="36">
        <f t="shared" si="10"/>
        <v>1500</v>
      </c>
      <c r="J91" s="36">
        <f>H91-I91</f>
        <v>0</v>
      </c>
      <c r="K91" s="77"/>
      <c r="L91" s="10"/>
    </row>
    <row r="92" spans="1:12" ht="16.5" thickBot="1">
      <c r="A92" s="10"/>
      <c r="B92" s="35"/>
      <c r="C92" s="71" t="s">
        <v>73</v>
      </c>
      <c r="D92" s="4">
        <v>5000</v>
      </c>
      <c r="E92" s="4"/>
      <c r="F92" s="5">
        <v>1</v>
      </c>
      <c r="G92" s="5"/>
      <c r="H92" s="36">
        <f>D92*F92</f>
        <v>5000</v>
      </c>
      <c r="I92" s="36">
        <f t="shared" si="10"/>
        <v>5000</v>
      </c>
      <c r="J92" s="61">
        <f>H92-I92</f>
        <v>0</v>
      </c>
      <c r="K92" s="78"/>
      <c r="L92" s="10"/>
    </row>
    <row r="93" spans="1:12" ht="16.5" thickBot="1">
      <c r="A93" s="10"/>
      <c r="B93" s="36"/>
      <c r="C93" s="36"/>
      <c r="D93" s="36"/>
      <c r="E93" s="36"/>
      <c r="F93" s="36"/>
      <c r="G93" s="58" t="s">
        <v>24</v>
      </c>
      <c r="H93" s="36">
        <f>SUM(H80:H92)</f>
        <v>24000</v>
      </c>
      <c r="I93" s="63">
        <f>SUM(I80:I92)</f>
        <v>24000</v>
      </c>
      <c r="J93" s="64">
        <f>SUM(J80:J92)</f>
        <v>0</v>
      </c>
      <c r="K93" s="26" t="str">
        <f>IF(J93&gt;0,"Все ОК!",IF(J93&lt;0,"Перерасход!"," "))</f>
        <v> </v>
      </c>
      <c r="L93" s="10"/>
    </row>
    <row r="94" spans="1:12" ht="15.75">
      <c r="A94" s="10"/>
      <c r="B94" s="73"/>
      <c r="C94" s="74"/>
      <c r="D94" s="74"/>
      <c r="E94" s="74"/>
      <c r="F94" s="74"/>
      <c r="G94" s="74"/>
      <c r="H94" s="74"/>
      <c r="I94" s="74"/>
      <c r="J94" s="74"/>
      <c r="K94" s="75"/>
      <c r="L94" s="10"/>
    </row>
    <row r="95" spans="1:12" ht="15.75">
      <c r="A95" s="10"/>
      <c r="B95" s="36" t="s">
        <v>74</v>
      </c>
      <c r="C95" s="36" t="s">
        <v>122</v>
      </c>
      <c r="D95" s="36"/>
      <c r="E95" s="36"/>
      <c r="F95" s="36"/>
      <c r="G95" s="58"/>
      <c r="H95" s="36"/>
      <c r="I95" s="36"/>
      <c r="J95" s="36"/>
      <c r="K95" s="59" t="s">
        <v>124</v>
      </c>
      <c r="L95" s="10"/>
    </row>
    <row r="96" spans="1:12" ht="15.75">
      <c r="A96" s="10"/>
      <c r="B96" s="36"/>
      <c r="C96" s="36"/>
      <c r="D96" s="4"/>
      <c r="E96" s="4"/>
      <c r="F96" s="5"/>
      <c r="G96" s="9"/>
      <c r="H96" s="36">
        <f aca="true" t="shared" si="11" ref="H96:H108">D96*F96</f>
        <v>0</v>
      </c>
      <c r="I96" s="36">
        <f aca="true" t="shared" si="12" ref="I96:I108">IF(E96=0,D96,E96)*IF(G96=0,F96,G96)</f>
        <v>0</v>
      </c>
      <c r="J96" s="36">
        <f aca="true" t="shared" si="13" ref="J96:J109">H96-I96</f>
        <v>0</v>
      </c>
      <c r="K96" s="60"/>
      <c r="L96" s="10"/>
    </row>
    <row r="97" spans="1:12" ht="15.75">
      <c r="A97" s="10"/>
      <c r="B97" s="36"/>
      <c r="C97" s="36"/>
      <c r="D97" s="4"/>
      <c r="E97" s="4"/>
      <c r="F97" s="5"/>
      <c r="G97" s="9"/>
      <c r="H97" s="36">
        <f t="shared" si="11"/>
        <v>0</v>
      </c>
      <c r="I97" s="36">
        <f t="shared" si="12"/>
        <v>0</v>
      </c>
      <c r="J97" s="36">
        <f t="shared" si="13"/>
        <v>0</v>
      </c>
      <c r="K97" s="60"/>
      <c r="L97" s="10"/>
    </row>
    <row r="98" spans="1:12" ht="15.75">
      <c r="A98" s="10"/>
      <c r="B98" s="36"/>
      <c r="C98" s="36"/>
      <c r="D98" s="4"/>
      <c r="E98" s="4"/>
      <c r="F98" s="5"/>
      <c r="G98" s="9"/>
      <c r="H98" s="36">
        <f t="shared" si="11"/>
        <v>0</v>
      </c>
      <c r="I98" s="36">
        <f t="shared" si="12"/>
        <v>0</v>
      </c>
      <c r="J98" s="36">
        <f t="shared" si="13"/>
        <v>0</v>
      </c>
      <c r="K98" s="60"/>
      <c r="L98" s="10"/>
    </row>
    <row r="99" spans="1:12" ht="15.75">
      <c r="A99" s="10"/>
      <c r="B99" s="36"/>
      <c r="C99" s="36"/>
      <c r="D99" s="4"/>
      <c r="E99" s="4"/>
      <c r="F99" s="5"/>
      <c r="G99" s="9"/>
      <c r="H99" s="36">
        <f t="shared" si="11"/>
        <v>0</v>
      </c>
      <c r="I99" s="36">
        <f t="shared" si="12"/>
        <v>0</v>
      </c>
      <c r="J99" s="36">
        <f t="shared" si="13"/>
        <v>0</v>
      </c>
      <c r="K99" s="60"/>
      <c r="L99" s="10"/>
    </row>
    <row r="100" spans="1:12" ht="15.75">
      <c r="A100" s="10"/>
      <c r="B100" s="36"/>
      <c r="C100" s="36"/>
      <c r="D100" s="4"/>
      <c r="E100" s="4"/>
      <c r="F100" s="5"/>
      <c r="G100" s="9"/>
      <c r="H100" s="36">
        <f t="shared" si="11"/>
        <v>0</v>
      </c>
      <c r="I100" s="36">
        <f t="shared" si="12"/>
        <v>0</v>
      </c>
      <c r="J100" s="36">
        <f t="shared" si="13"/>
        <v>0</v>
      </c>
      <c r="K100" s="60"/>
      <c r="L100" s="10"/>
    </row>
    <row r="101" spans="1:12" ht="15.75">
      <c r="A101" s="10"/>
      <c r="B101" s="36"/>
      <c r="C101" s="36"/>
      <c r="D101" s="4"/>
      <c r="E101" s="4"/>
      <c r="F101" s="5"/>
      <c r="G101" s="9"/>
      <c r="H101" s="36">
        <f t="shared" si="11"/>
        <v>0</v>
      </c>
      <c r="I101" s="36">
        <f t="shared" si="12"/>
        <v>0</v>
      </c>
      <c r="J101" s="36">
        <f t="shared" si="13"/>
        <v>0</v>
      </c>
      <c r="K101" s="60"/>
      <c r="L101" s="10"/>
    </row>
    <row r="102" spans="1:12" ht="15.75">
      <c r="A102" s="10"/>
      <c r="B102" s="36"/>
      <c r="C102" s="36"/>
      <c r="D102" s="4"/>
      <c r="E102" s="4"/>
      <c r="F102" s="5"/>
      <c r="G102" s="9"/>
      <c r="H102" s="36">
        <f t="shared" si="11"/>
        <v>0</v>
      </c>
      <c r="I102" s="36">
        <f t="shared" si="12"/>
        <v>0</v>
      </c>
      <c r="J102" s="36">
        <f t="shared" si="13"/>
        <v>0</v>
      </c>
      <c r="K102" s="60"/>
      <c r="L102" s="10"/>
    </row>
    <row r="103" spans="1:12" ht="15.75">
      <c r="A103" s="10"/>
      <c r="B103" s="36"/>
      <c r="C103" s="36"/>
      <c r="D103" s="4"/>
      <c r="E103" s="4"/>
      <c r="F103" s="5"/>
      <c r="G103" s="9"/>
      <c r="H103" s="36">
        <f t="shared" si="11"/>
        <v>0</v>
      </c>
      <c r="I103" s="36">
        <f t="shared" si="12"/>
        <v>0</v>
      </c>
      <c r="J103" s="36">
        <f t="shared" si="13"/>
        <v>0</v>
      </c>
      <c r="K103" s="60"/>
      <c r="L103" s="10"/>
    </row>
    <row r="104" spans="1:12" ht="15.75">
      <c r="A104" s="10"/>
      <c r="B104" s="36"/>
      <c r="C104" s="36"/>
      <c r="D104" s="4"/>
      <c r="E104" s="4"/>
      <c r="F104" s="5"/>
      <c r="G104" s="9"/>
      <c r="H104" s="36">
        <f t="shared" si="11"/>
        <v>0</v>
      </c>
      <c r="I104" s="36">
        <f t="shared" si="12"/>
        <v>0</v>
      </c>
      <c r="J104" s="36">
        <f t="shared" si="13"/>
        <v>0</v>
      </c>
      <c r="K104" s="60"/>
      <c r="L104" s="10"/>
    </row>
    <row r="105" spans="1:12" ht="15.75">
      <c r="A105" s="10"/>
      <c r="B105" s="36"/>
      <c r="C105" s="36"/>
      <c r="D105" s="4"/>
      <c r="E105" s="4"/>
      <c r="F105" s="5"/>
      <c r="G105" s="9"/>
      <c r="H105" s="36">
        <f t="shared" si="11"/>
        <v>0</v>
      </c>
      <c r="I105" s="36">
        <f t="shared" si="12"/>
        <v>0</v>
      </c>
      <c r="J105" s="36">
        <f t="shared" si="13"/>
        <v>0</v>
      </c>
      <c r="K105" s="60"/>
      <c r="L105" s="10"/>
    </row>
    <row r="106" spans="1:12" ht="15.75">
      <c r="A106" s="10"/>
      <c r="B106" s="36"/>
      <c r="C106" s="36"/>
      <c r="D106" s="4"/>
      <c r="E106" s="4"/>
      <c r="F106" s="5"/>
      <c r="G106" s="9"/>
      <c r="H106" s="36">
        <f t="shared" si="11"/>
        <v>0</v>
      </c>
      <c r="I106" s="36">
        <f t="shared" si="12"/>
        <v>0</v>
      </c>
      <c r="J106" s="36">
        <f t="shared" si="13"/>
        <v>0</v>
      </c>
      <c r="K106" s="60"/>
      <c r="L106" s="10"/>
    </row>
    <row r="107" spans="1:12" ht="15.75">
      <c r="A107" s="10"/>
      <c r="B107" s="36"/>
      <c r="C107" s="36"/>
      <c r="D107" s="4"/>
      <c r="E107" s="4"/>
      <c r="F107" s="5"/>
      <c r="G107" s="9"/>
      <c r="H107" s="36">
        <f t="shared" si="11"/>
        <v>0</v>
      </c>
      <c r="I107" s="36">
        <f t="shared" si="12"/>
        <v>0</v>
      </c>
      <c r="J107" s="36">
        <f t="shared" si="13"/>
        <v>0</v>
      </c>
      <c r="K107" s="60"/>
      <c r="L107" s="10"/>
    </row>
    <row r="108" spans="1:12" ht="16.5" thickBot="1">
      <c r="A108" s="10"/>
      <c r="B108" s="36"/>
      <c r="C108" s="36"/>
      <c r="D108" s="4"/>
      <c r="E108" s="4"/>
      <c r="F108" s="5"/>
      <c r="G108" s="9"/>
      <c r="H108" s="36">
        <f t="shared" si="11"/>
        <v>0</v>
      </c>
      <c r="I108" s="36">
        <f t="shared" si="12"/>
        <v>0</v>
      </c>
      <c r="J108" s="61">
        <f t="shared" si="13"/>
        <v>0</v>
      </c>
      <c r="K108" s="62"/>
      <c r="L108" s="10"/>
    </row>
    <row r="109" spans="1:12" ht="16.5" thickBot="1">
      <c r="A109" s="10"/>
      <c r="B109" s="36"/>
      <c r="C109" s="36"/>
      <c r="D109" s="36"/>
      <c r="E109" s="36"/>
      <c r="F109" s="36"/>
      <c r="G109" s="58" t="s">
        <v>24</v>
      </c>
      <c r="H109" s="36">
        <f>SUM(H96:H108)</f>
        <v>0</v>
      </c>
      <c r="I109" s="63">
        <f>SUM(I96:I108)</f>
        <v>0</v>
      </c>
      <c r="J109" s="64">
        <f>SUM(J96:J108)</f>
        <v>0</v>
      </c>
      <c r="K109" s="26" t="str">
        <f>IF(J109&gt;0,"Все ОК!",IF(J109&lt;0,"Перерасход!"," "))</f>
        <v> </v>
      </c>
      <c r="L109" s="10"/>
    </row>
    <row r="110" spans="1:12" ht="15.75">
      <c r="A110" s="10"/>
      <c r="B110" s="65"/>
      <c r="C110" s="66"/>
      <c r="D110" s="66"/>
      <c r="E110" s="66"/>
      <c r="F110" s="66"/>
      <c r="G110" s="66"/>
      <c r="H110" s="66"/>
      <c r="I110" s="66"/>
      <c r="J110" s="67"/>
      <c r="K110" s="68"/>
      <c r="L110" s="10"/>
    </row>
    <row r="111" spans="1:12" ht="34.5" customHeight="1" thickBot="1">
      <c r="A111" s="10"/>
      <c r="B111" s="35" t="s">
        <v>123</v>
      </c>
      <c r="C111" s="70" t="s">
        <v>95</v>
      </c>
      <c r="D111" s="4">
        <v>100000</v>
      </c>
      <c r="E111" s="4"/>
      <c r="F111" s="5">
        <v>1</v>
      </c>
      <c r="G111" s="5"/>
      <c r="H111" s="36">
        <f>D111*F111</f>
        <v>100000</v>
      </c>
      <c r="I111" s="36">
        <f>IF(E111=0,D111,E111)*IF(G111=0,F111,G111)</f>
        <v>100000</v>
      </c>
      <c r="J111" s="61">
        <f>H111-I111</f>
        <v>0</v>
      </c>
      <c r="K111" s="69"/>
      <c r="L111" s="10"/>
    </row>
    <row r="112" spans="1:12" ht="16.5" thickBot="1">
      <c r="A112" s="10"/>
      <c r="B112" s="21"/>
      <c r="C112" s="22"/>
      <c r="D112" s="22"/>
      <c r="E112" s="22"/>
      <c r="F112" s="22"/>
      <c r="G112" s="23" t="s">
        <v>24</v>
      </c>
      <c r="H112" s="22">
        <f>SUM(H111)</f>
        <v>100000</v>
      </c>
      <c r="I112" s="24">
        <f>SUM(I111)</f>
        <v>100000</v>
      </c>
      <c r="J112" s="64">
        <f>SUM(J111)</f>
        <v>0</v>
      </c>
      <c r="K112" s="26" t="str">
        <f>IF(J112&gt;0,"Все ОК!",IF(J112&lt;0,"Перерасход!"," "))</f>
        <v> </v>
      </c>
      <c r="L112" s="10"/>
    </row>
    <row r="113" spans="1:12" ht="32.25" thickBot="1">
      <c r="A113" s="10"/>
      <c r="B113" s="38"/>
      <c r="C113" s="38"/>
      <c r="D113" s="38"/>
      <c r="E113" s="38"/>
      <c r="F113" s="38"/>
      <c r="G113" s="39"/>
      <c r="H113" s="38"/>
      <c r="I113" s="40" t="s">
        <v>49</v>
      </c>
      <c r="J113" s="41">
        <f>J47+J56+J61+J69+J78+J93+J112</f>
        <v>-5000</v>
      </c>
      <c r="K113" s="29" t="str">
        <f>IF(J113&gt;0,"Вы сократили постоянные расходы!",IF(J113&lt;0,"У Вас превышение постоянных расходов"," "))</f>
        <v>У Вас превышение постоянных расходов</v>
      </c>
      <c r="L113" s="10"/>
    </row>
    <row r="114" spans="1:12" ht="16.5" thickBot="1">
      <c r="A114" s="10"/>
      <c r="B114" s="38"/>
      <c r="C114" s="38"/>
      <c r="D114" s="38"/>
      <c r="E114" s="38"/>
      <c r="F114" s="38"/>
      <c r="G114" s="39"/>
      <c r="H114" s="38"/>
      <c r="I114" s="38"/>
      <c r="J114" s="38"/>
      <c r="K114" s="38"/>
      <c r="L114" s="10"/>
    </row>
    <row r="115" spans="1:12" ht="30.75" customHeight="1" thickBot="1">
      <c r="A115" s="10"/>
      <c r="B115" s="10"/>
      <c r="C115" s="10"/>
      <c r="D115" s="10"/>
      <c r="E115" s="10"/>
      <c r="F115" s="10"/>
      <c r="G115" s="10"/>
      <c r="H115" s="42" t="s">
        <v>80</v>
      </c>
      <c r="I115" s="42" t="s">
        <v>79</v>
      </c>
      <c r="J115" s="10"/>
      <c r="K115" s="10"/>
      <c r="L115" s="10"/>
    </row>
    <row r="116" spans="1:12" ht="16.5" thickBot="1">
      <c r="A116" s="10"/>
      <c r="B116" s="10"/>
      <c r="C116" s="10"/>
      <c r="D116" s="10"/>
      <c r="E116" s="10"/>
      <c r="F116" s="10"/>
      <c r="G116" s="43" t="s">
        <v>24</v>
      </c>
      <c r="H116" s="25">
        <f>H11+H21+H29+H47+H56+H61+H69+H78+H93+H112</f>
        <v>411400</v>
      </c>
      <c r="I116" s="25">
        <f>I11+I21+I29+I47+I56+I61+I69+I78+I93+I112</f>
        <v>410400</v>
      </c>
      <c r="J116" s="25">
        <f>J30+J113</f>
        <v>1000</v>
      </c>
      <c r="K116" s="44" t="str">
        <f>IF(J117&gt;J116,"Превышение!"," ")</f>
        <v> </v>
      </c>
      <c r="L116" s="10"/>
    </row>
    <row r="117" spans="1:12" ht="16.5" thickBot="1">
      <c r="A117" s="10"/>
      <c r="B117" s="10"/>
      <c r="C117" s="10"/>
      <c r="D117" s="10"/>
      <c r="E117" s="10"/>
      <c r="F117" s="45" t="s">
        <v>108</v>
      </c>
      <c r="G117" s="46"/>
      <c r="H117" s="47">
        <v>5</v>
      </c>
      <c r="I117" s="48" t="s">
        <v>109</v>
      </c>
      <c r="J117" s="25">
        <f>(-H116)/100*5</f>
        <v>-20570</v>
      </c>
      <c r="K117" s="10"/>
      <c r="L117" s="10"/>
    </row>
    <row r="118" spans="1:12" ht="15.75">
      <c r="A118" s="10"/>
      <c r="B118" s="10"/>
      <c r="C118" s="49"/>
      <c r="D118" s="49"/>
      <c r="E118" s="49"/>
      <c r="F118" s="49"/>
      <c r="G118" s="49"/>
      <c r="H118" s="49"/>
      <c r="I118" s="49"/>
      <c r="J118" s="49"/>
      <c r="K118" s="49"/>
      <c r="L118" s="10"/>
    </row>
    <row r="119" spans="1:12" ht="15.75">
      <c r="A119" s="10"/>
      <c r="B119" s="10"/>
      <c r="C119" s="50" t="s">
        <v>97</v>
      </c>
      <c r="D119" s="50"/>
      <c r="E119" s="50"/>
      <c r="F119" s="50"/>
      <c r="G119" s="50"/>
      <c r="H119" s="50"/>
      <c r="I119" s="50"/>
      <c r="J119" s="50"/>
      <c r="K119" s="50"/>
      <c r="L119" s="10"/>
    </row>
    <row r="120" spans="1:12" ht="15.75">
      <c r="A120" s="10"/>
      <c r="B120" s="10">
        <v>1</v>
      </c>
      <c r="C120" s="51" t="s">
        <v>81</v>
      </c>
      <c r="D120" s="51"/>
      <c r="E120" s="51"/>
      <c r="F120" s="51"/>
      <c r="G120" s="51"/>
      <c r="H120" s="51"/>
      <c r="I120" s="51"/>
      <c r="J120" s="51"/>
      <c r="K120" s="51"/>
      <c r="L120" s="10"/>
    </row>
    <row r="121" spans="1:12" ht="15.75">
      <c r="A121" s="10"/>
      <c r="B121" s="10">
        <v>2</v>
      </c>
      <c r="C121" s="51" t="s">
        <v>98</v>
      </c>
      <c r="D121" s="51"/>
      <c r="E121" s="51"/>
      <c r="F121" s="51"/>
      <c r="G121" s="51"/>
      <c r="H121" s="51"/>
      <c r="I121" s="51"/>
      <c r="J121" s="51"/>
      <c r="K121" s="51"/>
      <c r="L121" s="10"/>
    </row>
    <row r="122" spans="1:12" ht="15.75">
      <c r="A122" s="10"/>
      <c r="B122" s="10">
        <v>3</v>
      </c>
      <c r="C122" s="51" t="s">
        <v>99</v>
      </c>
      <c r="D122" s="51"/>
      <c r="E122" s="51"/>
      <c r="F122" s="51"/>
      <c r="G122" s="51"/>
      <c r="H122" s="51"/>
      <c r="I122" s="51"/>
      <c r="J122" s="51"/>
      <c r="K122" s="51"/>
      <c r="L122" s="10"/>
    </row>
    <row r="123" spans="1:12" ht="15.75">
      <c r="A123" s="10"/>
      <c r="B123" s="10">
        <v>4</v>
      </c>
      <c r="C123" s="51" t="s">
        <v>82</v>
      </c>
      <c r="D123" s="51"/>
      <c r="E123" s="51"/>
      <c r="F123" s="51"/>
      <c r="G123" s="51"/>
      <c r="H123" s="51"/>
      <c r="I123" s="51"/>
      <c r="J123" s="51"/>
      <c r="K123" s="51"/>
      <c r="L123" s="10"/>
    </row>
    <row r="124" spans="1:12" ht="15.75">
      <c r="A124" s="10"/>
      <c r="B124" s="10"/>
      <c r="C124" s="51" t="s">
        <v>83</v>
      </c>
      <c r="D124" s="51"/>
      <c r="E124" s="51"/>
      <c r="F124" s="51"/>
      <c r="G124" s="51"/>
      <c r="H124" s="51"/>
      <c r="I124" s="51"/>
      <c r="J124" s="51"/>
      <c r="K124" s="51"/>
      <c r="L124" s="10"/>
    </row>
    <row r="125" spans="1:12" ht="15.75">
      <c r="A125" s="10"/>
      <c r="B125" s="10"/>
      <c r="C125" s="51" t="s">
        <v>100</v>
      </c>
      <c r="D125" s="51"/>
      <c r="E125" s="51"/>
      <c r="F125" s="51"/>
      <c r="G125" s="51"/>
      <c r="H125" s="51"/>
      <c r="I125" s="51"/>
      <c r="J125" s="51"/>
      <c r="K125" s="51"/>
      <c r="L125" s="10"/>
    </row>
    <row r="126" spans="1:12" ht="15.75">
      <c r="A126" s="10"/>
      <c r="B126" s="10"/>
      <c r="C126" s="51" t="s">
        <v>101</v>
      </c>
      <c r="D126" s="51"/>
      <c r="E126" s="51"/>
      <c r="F126" s="51"/>
      <c r="G126" s="51"/>
      <c r="H126" s="51"/>
      <c r="I126" s="51"/>
      <c r="J126" s="51"/>
      <c r="K126" s="51"/>
      <c r="L126" s="10"/>
    </row>
    <row r="127" spans="1:12" ht="15.75">
      <c r="A127" s="10"/>
      <c r="B127" s="10">
        <v>5</v>
      </c>
      <c r="C127" s="51" t="s">
        <v>119</v>
      </c>
      <c r="D127" s="51"/>
      <c r="E127" s="51"/>
      <c r="F127" s="51"/>
      <c r="G127" s="51"/>
      <c r="H127" s="51"/>
      <c r="I127" s="51"/>
      <c r="J127" s="51"/>
      <c r="K127" s="51"/>
      <c r="L127" s="10"/>
    </row>
    <row r="128" spans="1:12" ht="15.75">
      <c r="A128" s="10"/>
      <c r="B128" s="10">
        <v>6</v>
      </c>
      <c r="C128" s="51" t="s">
        <v>102</v>
      </c>
      <c r="D128" s="51"/>
      <c r="E128" s="51"/>
      <c r="F128" s="51"/>
      <c r="G128" s="51"/>
      <c r="H128" s="51"/>
      <c r="I128" s="51"/>
      <c r="J128" s="51"/>
      <c r="K128" s="51"/>
      <c r="L128" s="10"/>
    </row>
    <row r="129" spans="1:12" ht="15.75">
      <c r="A129" s="10"/>
      <c r="B129" s="10"/>
      <c r="C129" s="51" t="s">
        <v>120</v>
      </c>
      <c r="D129" s="51"/>
      <c r="E129" s="51"/>
      <c r="F129" s="51"/>
      <c r="G129" s="51"/>
      <c r="H129" s="51"/>
      <c r="I129" s="51"/>
      <c r="J129" s="51"/>
      <c r="K129" s="51"/>
      <c r="L129" s="10"/>
    </row>
    <row r="130" spans="1:12" ht="15.75">
      <c r="A130" s="10"/>
      <c r="B130" s="10"/>
      <c r="C130" s="49"/>
      <c r="D130" s="49"/>
      <c r="E130" s="49"/>
      <c r="F130" s="49"/>
      <c r="G130" s="49"/>
      <c r="H130" s="49"/>
      <c r="I130" s="49"/>
      <c r="J130" s="49"/>
      <c r="K130" s="49"/>
      <c r="L130" s="10"/>
    </row>
    <row r="131" spans="1:12" ht="15.75">
      <c r="A131" s="10"/>
      <c r="B131" s="10"/>
      <c r="C131" s="52" t="s">
        <v>103</v>
      </c>
      <c r="D131" s="52"/>
      <c r="E131" s="52"/>
      <c r="F131" s="52"/>
      <c r="G131" s="52"/>
      <c r="H131" s="52"/>
      <c r="I131" s="52"/>
      <c r="J131" s="52"/>
      <c r="K131" s="52"/>
      <c r="L131" s="10"/>
    </row>
    <row r="132" spans="1:12" ht="15.75">
      <c r="A132" s="10"/>
      <c r="B132" s="10"/>
      <c r="C132" s="52" t="s">
        <v>104</v>
      </c>
      <c r="D132" s="52"/>
      <c r="E132" s="52"/>
      <c r="F132" s="52"/>
      <c r="G132" s="52"/>
      <c r="H132" s="52"/>
      <c r="I132" s="52"/>
      <c r="J132" s="52"/>
      <c r="K132" s="52"/>
      <c r="L132" s="10"/>
    </row>
    <row r="133" spans="1:12" ht="15.75">
      <c r="A133" s="10"/>
      <c r="B133" s="10"/>
      <c r="C133" s="52" t="s">
        <v>105</v>
      </c>
      <c r="D133" s="52"/>
      <c r="E133" s="52"/>
      <c r="F133" s="52"/>
      <c r="G133" s="52"/>
      <c r="H133" s="52"/>
      <c r="I133" s="52"/>
      <c r="J133" s="52"/>
      <c r="K133" s="52"/>
      <c r="L133" s="10"/>
    </row>
    <row r="134" spans="1:12" ht="15.75">
      <c r="A134" s="10"/>
      <c r="B134" s="10"/>
      <c r="C134" s="52" t="s">
        <v>106</v>
      </c>
      <c r="D134" s="52"/>
      <c r="E134" s="52"/>
      <c r="F134" s="52"/>
      <c r="G134" s="52"/>
      <c r="H134" s="52"/>
      <c r="I134" s="52"/>
      <c r="J134" s="52"/>
      <c r="K134" s="52"/>
      <c r="L134" s="10"/>
    </row>
    <row r="135" spans="1:12" ht="15.75">
      <c r="A135" s="10"/>
      <c r="B135" s="10"/>
      <c r="C135" s="53" t="s">
        <v>107</v>
      </c>
      <c r="D135" s="53"/>
      <c r="E135" s="53"/>
      <c r="F135" s="53"/>
      <c r="G135" s="53"/>
      <c r="H135" s="53"/>
      <c r="I135" s="53"/>
      <c r="J135" s="53"/>
      <c r="K135" s="53"/>
      <c r="L135" s="10"/>
    </row>
    <row r="136" spans="1:12" ht="15.75">
      <c r="A136" s="10"/>
      <c r="B136" s="10"/>
      <c r="C136" s="51"/>
      <c r="D136" s="51"/>
      <c r="E136" s="51"/>
      <c r="F136" s="51"/>
      <c r="G136" s="51"/>
      <c r="H136" s="51"/>
      <c r="I136" s="51"/>
      <c r="J136" s="51"/>
      <c r="K136" s="51"/>
      <c r="L136" s="10"/>
    </row>
    <row r="137" spans="1:12" ht="15.75">
      <c r="A137" s="10"/>
      <c r="B137" s="10"/>
      <c r="C137" s="51" t="s">
        <v>84</v>
      </c>
      <c r="D137" s="51"/>
      <c r="E137" s="51"/>
      <c r="F137" s="51"/>
      <c r="G137" s="51"/>
      <c r="H137" s="51"/>
      <c r="I137" s="51"/>
      <c r="J137" s="51"/>
      <c r="K137" s="51"/>
      <c r="L137" s="10"/>
    </row>
    <row r="138" spans="1:12" ht="15.75">
      <c r="A138" s="10"/>
      <c r="B138" s="10"/>
      <c r="C138" s="51" t="s">
        <v>85</v>
      </c>
      <c r="D138" s="51"/>
      <c r="E138" s="51"/>
      <c r="F138" s="51"/>
      <c r="G138" s="51"/>
      <c r="H138" s="51"/>
      <c r="I138" s="51"/>
      <c r="J138" s="51"/>
      <c r="K138" s="51"/>
      <c r="L138" s="10"/>
    </row>
    <row r="139" spans="1:12" ht="15.75">
      <c r="A139" s="10"/>
      <c r="B139" s="10"/>
      <c r="C139" s="51" t="s">
        <v>90</v>
      </c>
      <c r="D139" s="51"/>
      <c r="E139" s="51"/>
      <c r="F139" s="51"/>
      <c r="G139" s="51"/>
      <c r="H139" s="51"/>
      <c r="I139" s="51"/>
      <c r="J139" s="51"/>
      <c r="K139" s="51"/>
      <c r="L139" s="10"/>
    </row>
    <row r="140" spans="1:12" ht="15.75">
      <c r="A140" s="10"/>
      <c r="B140" s="10"/>
      <c r="C140" s="51" t="s">
        <v>86</v>
      </c>
      <c r="D140" s="51"/>
      <c r="E140" s="51"/>
      <c r="F140" s="51"/>
      <c r="G140" s="51"/>
      <c r="H140" s="51"/>
      <c r="I140" s="51"/>
      <c r="J140" s="51"/>
      <c r="K140" s="51"/>
      <c r="L140" s="10"/>
    </row>
    <row r="141" spans="1:12" ht="15.75">
      <c r="A141" s="10"/>
      <c r="B141" s="10"/>
      <c r="C141" s="51" t="s">
        <v>87</v>
      </c>
      <c r="D141" s="51"/>
      <c r="E141" s="51"/>
      <c r="F141" s="51"/>
      <c r="G141" s="51"/>
      <c r="H141" s="51"/>
      <c r="I141" s="51"/>
      <c r="J141" s="51"/>
      <c r="K141" s="51"/>
      <c r="L141" s="10"/>
    </row>
    <row r="142" spans="1:12" ht="15.75">
      <c r="A142" s="10"/>
      <c r="B142" s="10"/>
      <c r="C142" s="51" t="s">
        <v>88</v>
      </c>
      <c r="D142" s="51"/>
      <c r="E142" s="51"/>
      <c r="F142" s="51"/>
      <c r="G142" s="51"/>
      <c r="H142" s="51"/>
      <c r="I142" s="51"/>
      <c r="J142" s="51"/>
      <c r="K142" s="51"/>
      <c r="L142" s="10"/>
    </row>
    <row r="143" spans="1:12" ht="15.75">
      <c r="A143" s="10"/>
      <c r="B143" s="10"/>
      <c r="C143" s="51" t="s">
        <v>89</v>
      </c>
      <c r="D143" s="51"/>
      <c r="E143" s="51"/>
      <c r="F143" s="51"/>
      <c r="G143" s="51"/>
      <c r="H143" s="51"/>
      <c r="I143" s="51"/>
      <c r="J143" s="51"/>
      <c r="K143" s="51"/>
      <c r="L143" s="10"/>
    </row>
    <row r="144" spans="1:12" ht="15.75">
      <c r="A144" s="10"/>
      <c r="B144" s="10"/>
      <c r="C144" s="51" t="s">
        <v>115</v>
      </c>
      <c r="D144" s="51"/>
      <c r="E144" s="51"/>
      <c r="F144" s="51"/>
      <c r="G144" s="51"/>
      <c r="H144" s="51"/>
      <c r="I144" s="51"/>
      <c r="J144" s="51"/>
      <c r="K144" s="51"/>
      <c r="L144" s="10"/>
    </row>
    <row r="145" spans="1:12" ht="15.75">
      <c r="A145" s="10"/>
      <c r="B145" s="10"/>
      <c r="C145" s="51"/>
      <c r="D145" s="51"/>
      <c r="E145" s="51"/>
      <c r="F145" s="51"/>
      <c r="G145" s="51"/>
      <c r="H145" s="51"/>
      <c r="I145" s="51"/>
      <c r="J145" s="51"/>
      <c r="K145" s="51"/>
      <c r="L145" s="10"/>
    </row>
    <row r="146" spans="1:12" ht="15.75">
      <c r="A146" s="10"/>
      <c r="B146" s="10"/>
      <c r="C146" s="51" t="s">
        <v>91</v>
      </c>
      <c r="D146" s="51"/>
      <c r="E146" s="51"/>
      <c r="F146" s="51"/>
      <c r="G146" s="51"/>
      <c r="H146" s="51"/>
      <c r="I146" s="51"/>
      <c r="J146" s="51"/>
      <c r="K146" s="51"/>
      <c r="L146" s="10"/>
    </row>
    <row r="147" spans="1:12" ht="15.75">
      <c r="A147" s="10"/>
      <c r="B147" s="10"/>
      <c r="C147" s="54" t="s">
        <v>92</v>
      </c>
      <c r="D147" s="54"/>
      <c r="E147" s="54"/>
      <c r="F147" s="54"/>
      <c r="G147" s="54"/>
      <c r="H147" s="54"/>
      <c r="I147" s="54"/>
      <c r="J147" s="54"/>
      <c r="K147" s="54"/>
      <c r="L147" s="10"/>
    </row>
    <row r="148" spans="1:12" ht="15.75">
      <c r="A148" s="10"/>
      <c r="B148" s="10"/>
      <c r="C148" s="55"/>
      <c r="D148" s="55"/>
      <c r="E148" s="55"/>
      <c r="F148" s="55"/>
      <c r="G148" s="55"/>
      <c r="H148" s="55"/>
      <c r="I148" s="55"/>
      <c r="J148" s="55"/>
      <c r="K148" s="56" t="s">
        <v>116</v>
      </c>
      <c r="L148" s="10"/>
    </row>
    <row r="149" spans="1:12" ht="15.75">
      <c r="A149" s="10"/>
      <c r="B149" s="10"/>
      <c r="C149" s="57" t="s">
        <v>96</v>
      </c>
      <c r="D149" s="57"/>
      <c r="E149" s="57"/>
      <c r="F149" s="57"/>
      <c r="G149" s="57"/>
      <c r="H149" s="57"/>
      <c r="I149" s="57"/>
      <c r="J149" s="57"/>
      <c r="K149" s="57"/>
      <c r="L149" s="10" t="s">
        <v>121</v>
      </c>
    </row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spans="3:11" ht="15.75" hidden="1">
      <c r="C173" s="6" t="s">
        <v>92</v>
      </c>
      <c r="D173" s="6"/>
      <c r="E173" s="6"/>
      <c r="F173" s="6"/>
      <c r="G173" s="6"/>
      <c r="H173" s="6"/>
      <c r="I173" s="6"/>
      <c r="J173" s="6"/>
      <c r="K173" s="6"/>
    </row>
    <row r="215" ht="15.75"/>
    <row r="216" ht="15.75"/>
    <row r="217" ht="15.75"/>
  </sheetData>
  <mergeCells count="56">
    <mergeCell ref="C147:K147"/>
    <mergeCell ref="C173:K173"/>
    <mergeCell ref="C149:K149"/>
    <mergeCell ref="C143:K143"/>
    <mergeCell ref="C144:K144"/>
    <mergeCell ref="C145:K145"/>
    <mergeCell ref="C146:K146"/>
    <mergeCell ref="C139:K139"/>
    <mergeCell ref="C140:K140"/>
    <mergeCell ref="C141:K141"/>
    <mergeCell ref="C142:K142"/>
    <mergeCell ref="C129:K129"/>
    <mergeCell ref="C136:K136"/>
    <mergeCell ref="C137:K137"/>
    <mergeCell ref="C138:K138"/>
    <mergeCell ref="C130:K130"/>
    <mergeCell ref="C131:K131"/>
    <mergeCell ref="C132:K132"/>
    <mergeCell ref="C133:K133"/>
    <mergeCell ref="C134:K134"/>
    <mergeCell ref="C135:K135"/>
    <mergeCell ref="C123:K123"/>
    <mergeCell ref="C124:K124"/>
    <mergeCell ref="C128:K128"/>
    <mergeCell ref="C125:K125"/>
    <mergeCell ref="C126:K126"/>
    <mergeCell ref="C127:K127"/>
    <mergeCell ref="C118:K118"/>
    <mergeCell ref="C120:K120"/>
    <mergeCell ref="C122:K122"/>
    <mergeCell ref="C119:K119"/>
    <mergeCell ref="C121:K121"/>
    <mergeCell ref="B110:K110"/>
    <mergeCell ref="K63:K68"/>
    <mergeCell ref="K71:K77"/>
    <mergeCell ref="K80:K92"/>
    <mergeCell ref="B94:K94"/>
    <mergeCell ref="K95:K108"/>
    <mergeCell ref="B62:K62"/>
    <mergeCell ref="B70:K70"/>
    <mergeCell ref="B79:K79"/>
    <mergeCell ref="K58:K60"/>
    <mergeCell ref="K37:K46"/>
    <mergeCell ref="K50:K55"/>
    <mergeCell ref="B48:K48"/>
    <mergeCell ref="B57:K57"/>
    <mergeCell ref="F117:G117"/>
    <mergeCell ref="F5:G5"/>
    <mergeCell ref="H5:I5"/>
    <mergeCell ref="B2:K2"/>
    <mergeCell ref="K6:K10"/>
    <mergeCell ref="B12:K12"/>
    <mergeCell ref="B22:K22"/>
    <mergeCell ref="K13:K20"/>
    <mergeCell ref="B33:K33"/>
    <mergeCell ref="K23:K27"/>
  </mergeCells>
  <hyperlinks>
    <hyperlink ref="K148" r:id="rId1" display="www.m-studio-2007.ru"/>
  </hyperlinks>
  <printOptions/>
  <pageMargins left="0.75" right="0.75" top="1" bottom="1" header="0.5" footer="0.5"/>
  <pageSetup orientation="portrait" paperSize="9" scale="2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Маркос &amp; 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Свадебный бюджет</dc:title>
  <dc:subject>Расчет свадебного бюджета</dc:subject>
  <dc:creator>А.В.Морковкин</dc:creator>
  <cp:keywords>Свадьба, свадебный бюджет</cp:keywords>
  <dc:description>Таблица для расчета свадебного бюджета.</dc:description>
  <cp:lastModifiedBy>Маркос</cp:lastModifiedBy>
  <dcterms:created xsi:type="dcterms:W3CDTF">2011-03-16T18:15:04Z</dcterms:created>
  <dcterms:modified xsi:type="dcterms:W3CDTF">2011-03-19T08:35:13Z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ww.m-studio-2007.ru">
    <vt:lpwstr>Свадебный бюджет</vt:lpwstr>
  </property>
</Properties>
</file>